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<sst xmlns="http://schemas.openxmlformats.org/spreadsheetml/2006/main" count="5796" uniqueCount="1486">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</sst>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0061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6" fillId="32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7" fillId="0" borderId="185" applyNumberFormat="0" applyFill="0" applyAlignment="0" applyProtection="0">
      <alignment vertical="center"/>
    </xf>
    <xf numFmtId="0" fontId="28" fillId="0" borderId="185" applyNumberFormat="0" applyFill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34" fillId="0" borderId="187" applyNumberFormat="0" applyFill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38" fillId="31" borderId="188" applyNumberFormat="0" applyAlignment="0" applyProtection="0">
      <alignment vertical="center"/>
    </xf>
    <xf numFmtId="0" fontId="25" fillId="31" borderId="184" applyNumberFormat="0" applyAlignment="0" applyProtection="0">
      <alignment vertical="center"/>
    </xf>
    <xf numFmtId="0" fontId="39" fillId="46" borderId="189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40" fillId="0" borderId="190" applyNumberFormat="0" applyFill="0" applyAlignment="0" applyProtection="0">
      <alignment vertical="center"/>
    </xf>
    <xf numFmtId="0" fontId="41" fillId="0" borderId="191" applyNumberFormat="0" applyFill="0" applyAlignment="0" applyProtection="0">
      <alignment vertical="center"/>
    </xf>
    <xf numFmtId="0" fontId="30" fillId="41" borderId="0" applyNumberFormat="0" applyBorder="0" applyAlignment="0" applyProtection="0">
      <alignment vertical="center"/>
    </xf>
    <xf numFmtId="0" fontId="33" fillId="44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3" fillId="52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W25" sqref="W2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0.05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6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145.833333333333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2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/>
      <c r="AE8" s="952"/>
      <c r="AF8" s="952">
        <v>1</v>
      </c>
      <c r="AG8" s="952"/>
      <c r="AH8" s="952"/>
      <c r="AI8" s="978"/>
      <c r="AJ8" s="566">
        <v>2</v>
      </c>
      <c r="AK8" s="952">
        <v>2</v>
      </c>
      <c r="AL8" s="952">
        <v>1</v>
      </c>
      <c r="AM8" s="952"/>
      <c r="AN8" s="952">
        <v>1</v>
      </c>
      <c r="AO8" s="978"/>
      <c r="AP8" s="568">
        <v>2</v>
      </c>
      <c r="AQ8" s="773">
        <v>2</v>
      </c>
      <c r="AR8" s="773">
        <v>3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3</v>
      </c>
      <c r="AY8" s="773">
        <v>1</v>
      </c>
      <c r="AZ8" s="773">
        <v>1</v>
      </c>
      <c r="BA8" s="982"/>
      <c r="BB8" s="568">
        <v>0.24</v>
      </c>
      <c r="BC8" s="773">
        <v>0.24</v>
      </c>
      <c r="BD8" s="773">
        <v>0.37</v>
      </c>
      <c r="BE8" s="773">
        <v>0.05</v>
      </c>
      <c r="BF8" s="773">
        <v>0.12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2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45">
        <f t="shared" si="5"/>
        <v>12</v>
      </c>
      <c r="BV8" s="1045">
        <f t="shared" si="5"/>
        <v>2</v>
      </c>
      <c r="BW8" s="1045">
        <f t="shared" si="5"/>
        <v>5</v>
      </c>
      <c r="BX8" s="1045">
        <f t="shared" si="5"/>
        <v>6</v>
      </c>
      <c r="BY8" s="982"/>
      <c r="BZ8" s="832">
        <f t="shared" si="8"/>
        <v>350</v>
      </c>
      <c r="CA8" s="833">
        <f t="shared" si="6"/>
        <v>350</v>
      </c>
      <c r="CB8" s="833">
        <f t="shared" si="6"/>
        <v>37.8378378378378</v>
      </c>
      <c r="CC8" s="833">
        <f t="shared" si="6"/>
        <v>700</v>
      </c>
      <c r="CD8" s="833">
        <f t="shared" si="6"/>
        <v>350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7</v>
      </c>
      <c r="BV9" s="1045">
        <f t="shared" si="5"/>
        <v>10</v>
      </c>
      <c r="BW9" s="1045">
        <f t="shared" si="5"/>
        <v>9</v>
      </c>
      <c r="BX9" s="1045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49">
        <f t="shared" si="5"/>
        <v>5</v>
      </c>
      <c r="BV10" s="1049">
        <f t="shared" si="5"/>
        <v>5</v>
      </c>
      <c r="BW10" s="1049">
        <f t="shared" si="5"/>
        <v>5</v>
      </c>
      <c r="BX10" s="1049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4</v>
      </c>
      <c r="M11" s="704">
        <v>4</v>
      </c>
      <c r="N11" s="704">
        <v>6</v>
      </c>
      <c r="O11" s="704">
        <v>5</v>
      </c>
      <c r="P11" s="704">
        <v>3</v>
      </c>
      <c r="Q11" s="988">
        <v>2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>
        <v>10</v>
      </c>
      <c r="Z11" s="976"/>
      <c r="AA11" s="976">
        <v>20</v>
      </c>
      <c r="AB11" s="976"/>
      <c r="AC11" s="989"/>
      <c r="AD11" s="703">
        <v>1</v>
      </c>
      <c r="AE11" s="704">
        <v>1</v>
      </c>
      <c r="AF11" s="704"/>
      <c r="AG11" s="704"/>
      <c r="AH11" s="704"/>
      <c r="AI11" s="988">
        <v>1</v>
      </c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2</v>
      </c>
      <c r="AP11" s="1016">
        <v>8</v>
      </c>
      <c r="AQ11" s="1017">
        <v>13</v>
      </c>
      <c r="AR11" s="1017">
        <v>10</v>
      </c>
      <c r="AS11" s="1017">
        <v>12</v>
      </c>
      <c r="AT11" s="1017">
        <v>1</v>
      </c>
      <c r="AU11" s="1020">
        <v>5</v>
      </c>
      <c r="AV11" s="1016">
        <v>10</v>
      </c>
      <c r="AW11" s="1017">
        <v>15</v>
      </c>
      <c r="AX11" s="1017">
        <v>13</v>
      </c>
      <c r="AY11" s="1017">
        <v>13</v>
      </c>
      <c r="AZ11" s="1017">
        <v>2</v>
      </c>
      <c r="BA11" s="1020">
        <v>6</v>
      </c>
      <c r="BB11" s="1016">
        <v>0.73</v>
      </c>
      <c r="BC11" s="1017">
        <v>0.91</v>
      </c>
      <c r="BD11" s="1017">
        <v>0.97</v>
      </c>
      <c r="BE11" s="1017">
        <v>0.97</v>
      </c>
      <c r="BF11" s="1017">
        <v>0.14</v>
      </c>
      <c r="BG11" s="1020">
        <v>0.56</v>
      </c>
      <c r="BH11" s="1034">
        <f t="shared" si="0"/>
        <v>9</v>
      </c>
      <c r="BI11" s="799">
        <f t="shared" si="1"/>
        <v>19</v>
      </c>
      <c r="BJ11" s="799">
        <f t="shared" si="2"/>
        <v>13</v>
      </c>
      <c r="BK11" s="799">
        <f t="shared" si="3"/>
        <v>25</v>
      </c>
      <c r="BL11" s="799">
        <f t="shared" si="4"/>
        <v>11</v>
      </c>
      <c r="BM11" s="1039">
        <f>IF($A$1="补货",Q11+W11+AC11,Q11)</f>
        <v>7</v>
      </c>
      <c r="BN11" s="1000"/>
      <c r="BO11" s="1001"/>
      <c r="BP11" s="1001"/>
      <c r="BQ11" s="1001"/>
      <c r="BR11" s="1001"/>
      <c r="BS11" s="989"/>
      <c r="BT11" s="798">
        <f t="shared" si="7"/>
        <v>9</v>
      </c>
      <c r="BU11" s="814">
        <f t="shared" si="5"/>
        <v>19</v>
      </c>
      <c r="BV11" s="814">
        <f t="shared" si="5"/>
        <v>13</v>
      </c>
      <c r="BW11" s="814">
        <f t="shared" si="5"/>
        <v>25</v>
      </c>
      <c r="BX11" s="814">
        <f t="shared" si="5"/>
        <v>11</v>
      </c>
      <c r="BY11" s="1050">
        <f t="shared" si="5"/>
        <v>7</v>
      </c>
      <c r="BZ11" s="1043">
        <f t="shared" si="8"/>
        <v>86.3013698630137</v>
      </c>
      <c r="CA11" s="1044">
        <f t="shared" si="6"/>
        <v>146.153846153846</v>
      </c>
      <c r="CB11" s="1044">
        <f t="shared" si="6"/>
        <v>93.8144329896907</v>
      </c>
      <c r="CC11" s="1044">
        <f t="shared" si="6"/>
        <v>180.412371134021</v>
      </c>
      <c r="CD11" s="1044">
        <f t="shared" si="6"/>
        <v>550</v>
      </c>
      <c r="CE11" s="1063">
        <f t="shared" si="6"/>
        <v>87.5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1</v>
      </c>
      <c r="N12" s="955">
        <v>3</v>
      </c>
      <c r="O12" s="955">
        <v>3</v>
      </c>
      <c r="P12" s="955">
        <v>3</v>
      </c>
      <c r="Q12" s="990">
        <v>1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>
        <v>10</v>
      </c>
      <c r="Z12" s="992"/>
      <c r="AA12" s="992"/>
      <c r="AB12" s="992"/>
      <c r="AC12" s="993"/>
      <c r="AD12" s="577">
        <v>1</v>
      </c>
      <c r="AE12" s="955">
        <v>3</v>
      </c>
      <c r="AF12" s="955">
        <v>2</v>
      </c>
      <c r="AG12" s="955"/>
      <c r="AH12" s="955"/>
      <c r="AI12" s="990">
        <v>1</v>
      </c>
      <c r="AJ12" s="577">
        <v>3</v>
      </c>
      <c r="AK12" s="955">
        <v>4</v>
      </c>
      <c r="AL12" s="955">
        <v>8</v>
      </c>
      <c r="AM12" s="955"/>
      <c r="AN12" s="955">
        <v>3</v>
      </c>
      <c r="AO12" s="990">
        <v>3</v>
      </c>
      <c r="AP12" s="1021">
        <v>10</v>
      </c>
      <c r="AQ12" s="1022">
        <v>19</v>
      </c>
      <c r="AR12" s="1022">
        <v>17</v>
      </c>
      <c r="AS12" s="1022">
        <v>5</v>
      </c>
      <c r="AT12" s="1022">
        <v>5</v>
      </c>
      <c r="AU12" s="1023">
        <v>4</v>
      </c>
      <c r="AV12" s="1021">
        <v>10</v>
      </c>
      <c r="AW12" s="1022">
        <v>22</v>
      </c>
      <c r="AX12" s="1022">
        <v>19</v>
      </c>
      <c r="AY12" s="1022">
        <v>5</v>
      </c>
      <c r="AZ12" s="1022">
        <v>7</v>
      </c>
      <c r="BA12" s="1023">
        <v>4</v>
      </c>
      <c r="BB12" s="1021">
        <v>0.87</v>
      </c>
      <c r="BC12" s="1022">
        <v>2.09</v>
      </c>
      <c r="BD12" s="1022">
        <v>1.75</v>
      </c>
      <c r="BE12" s="1022">
        <v>0.25</v>
      </c>
      <c r="BF12" s="1022">
        <v>0.49</v>
      </c>
      <c r="BG12" s="1023">
        <v>0.56</v>
      </c>
      <c r="BH12" s="802">
        <f t="shared" si="0"/>
        <v>12</v>
      </c>
      <c r="BI12" s="803">
        <f t="shared" si="1"/>
        <v>21</v>
      </c>
      <c r="BJ12" s="803">
        <f t="shared" si="2"/>
        <v>40</v>
      </c>
      <c r="BK12" s="803">
        <f t="shared" si="3"/>
        <v>10</v>
      </c>
      <c r="BL12" s="803">
        <f t="shared" si="4"/>
        <v>3</v>
      </c>
      <c r="BM12" s="1040">
        <f>IF($A$1="补货",Q12+W12+AC12,Q12)</f>
        <v>9</v>
      </c>
      <c r="BN12" s="1006"/>
      <c r="BO12" s="1007"/>
      <c r="BP12" s="1007"/>
      <c r="BQ12" s="1007"/>
      <c r="BR12" s="1007"/>
      <c r="BS12" s="993"/>
      <c r="BT12" s="817">
        <f t="shared" si="7"/>
        <v>12</v>
      </c>
      <c r="BU12" s="818">
        <f t="shared" si="5"/>
        <v>21</v>
      </c>
      <c r="BV12" s="818">
        <f t="shared" si="5"/>
        <v>40</v>
      </c>
      <c r="BW12" s="818">
        <f t="shared" si="5"/>
        <v>10</v>
      </c>
      <c r="BX12" s="818">
        <f t="shared" si="5"/>
        <v>3</v>
      </c>
      <c r="BY12" s="1051">
        <f t="shared" si="5"/>
        <v>9</v>
      </c>
      <c r="BZ12" s="1052">
        <f t="shared" si="8"/>
        <v>96.551724137931</v>
      </c>
      <c r="CA12" s="1053">
        <f t="shared" si="6"/>
        <v>70.3349282296651</v>
      </c>
      <c r="CB12" s="1053">
        <f t="shared" si="6"/>
        <v>160</v>
      </c>
      <c r="CC12" s="1053">
        <f t="shared" si="6"/>
        <v>280</v>
      </c>
      <c r="CD12" s="1053">
        <f t="shared" si="6"/>
        <v>42.8571428571429</v>
      </c>
      <c r="CE12" s="1064">
        <f t="shared" si="6"/>
        <v>112.5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7</v>
      </c>
      <c r="M13" s="704">
        <v>7</v>
      </c>
      <c r="N13" s="704">
        <v>4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>
        <v>20</v>
      </c>
      <c r="Z13" s="976"/>
      <c r="AA13" s="976"/>
      <c r="AB13" s="976"/>
      <c r="AC13" s="977"/>
      <c r="AD13" s="703">
        <v>4</v>
      </c>
      <c r="AE13" s="704">
        <v>1</v>
      </c>
      <c r="AF13" s="704">
        <v>1</v>
      </c>
      <c r="AG13" s="704"/>
      <c r="AH13" s="704"/>
      <c r="AI13" s="974"/>
      <c r="AJ13" s="703">
        <v>17</v>
      </c>
      <c r="AK13" s="704">
        <v>9</v>
      </c>
      <c r="AL13" s="704">
        <v>4</v>
      </c>
      <c r="AM13" s="1013">
        <v>2</v>
      </c>
      <c r="AN13" s="1013">
        <v>1</v>
      </c>
      <c r="AO13" s="974"/>
      <c r="AP13" s="1016">
        <v>29</v>
      </c>
      <c r="AQ13" s="1017">
        <v>24</v>
      </c>
      <c r="AR13" s="1017">
        <v>7</v>
      </c>
      <c r="AS13" s="1024">
        <v>4</v>
      </c>
      <c r="AT13" s="1024">
        <v>1</v>
      </c>
      <c r="AU13" s="977"/>
      <c r="AV13" s="1016">
        <v>36</v>
      </c>
      <c r="AW13" s="1017">
        <v>28</v>
      </c>
      <c r="AX13" s="1017">
        <v>9</v>
      </c>
      <c r="AY13" s="1024">
        <v>4</v>
      </c>
      <c r="AZ13" s="1024">
        <v>2</v>
      </c>
      <c r="BA13" s="977"/>
      <c r="BB13" s="1016">
        <v>3.36</v>
      </c>
      <c r="BC13" s="1017">
        <v>2.41</v>
      </c>
      <c r="BD13" s="1017">
        <v>0.81</v>
      </c>
      <c r="BE13" s="1017">
        <v>0.34</v>
      </c>
      <c r="BF13" s="1017">
        <v>0.14</v>
      </c>
      <c r="BG13" s="977"/>
      <c r="BH13" s="1034">
        <f t="shared" si="0"/>
        <v>35</v>
      </c>
      <c r="BI13" s="799">
        <f t="shared" si="1"/>
        <v>32</v>
      </c>
      <c r="BJ13" s="799">
        <f t="shared" si="2"/>
        <v>26</v>
      </c>
      <c r="BK13" s="799">
        <f t="shared" si="3"/>
        <v>8</v>
      </c>
      <c r="BL13" s="799">
        <f t="shared" si="4"/>
        <v>15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35</v>
      </c>
      <c r="BU13" s="814">
        <f t="shared" si="5"/>
        <v>32</v>
      </c>
      <c r="BV13" s="814">
        <f t="shared" si="5"/>
        <v>26</v>
      </c>
      <c r="BW13" s="814">
        <f t="shared" ref="BW13:BW15" si="9">BK13+BQ13</f>
        <v>8</v>
      </c>
      <c r="BX13" s="814">
        <f t="shared" ref="BX13:BX15" si="10">BL13+BR13</f>
        <v>15</v>
      </c>
      <c r="BY13" s="977"/>
      <c r="BZ13" s="1043">
        <f t="shared" si="8"/>
        <v>72.9166666666667</v>
      </c>
      <c r="CA13" s="1044">
        <f t="shared" si="6"/>
        <v>92.9460580912863</v>
      </c>
      <c r="CB13" s="1044">
        <f t="shared" si="6"/>
        <v>224.691358024691</v>
      </c>
      <c r="CC13" s="1044">
        <f t="shared" ref="CC13:CC15" si="11">IF(BE13&lt;&gt;0,BW13/BE13*7,"-")</f>
        <v>164.705882352941</v>
      </c>
      <c r="CD13" s="1044">
        <f t="shared" ref="CD13:CD15" si="12">IF(BF13&lt;&gt;0,BX13/BF13*7,"-")</f>
        <v>750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14</v>
      </c>
      <c r="M14" s="952">
        <v>8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/>
      <c r="AH14" s="952"/>
      <c r="AI14" s="978"/>
      <c r="AJ14" s="566">
        <v>10</v>
      </c>
      <c r="AK14" s="952">
        <v>9</v>
      </c>
      <c r="AL14" s="952"/>
      <c r="AM14" s="1014">
        <v>1</v>
      </c>
      <c r="AN14" s="1014">
        <v>1</v>
      </c>
      <c r="AO14" s="978"/>
      <c r="AP14" s="568">
        <v>26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33</v>
      </c>
      <c r="AW14" s="773">
        <v>28</v>
      </c>
      <c r="AX14" s="773">
        <v>2</v>
      </c>
      <c r="AY14" s="1025">
        <v>4</v>
      </c>
      <c r="AZ14" s="1025">
        <v>2</v>
      </c>
      <c r="BA14" s="982"/>
      <c r="BB14" s="568">
        <v>2.27</v>
      </c>
      <c r="BC14" s="773">
        <v>1.95</v>
      </c>
      <c r="BD14" s="773">
        <v>0.1</v>
      </c>
      <c r="BE14" s="773">
        <v>0.27</v>
      </c>
      <c r="BF14" s="773">
        <v>0.17</v>
      </c>
      <c r="BG14" s="982"/>
      <c r="BH14" s="586">
        <f t="shared" si="0"/>
        <v>44</v>
      </c>
      <c r="BI14" s="1031">
        <f t="shared" si="1"/>
        <v>33</v>
      </c>
      <c r="BJ14" s="1031">
        <f t="shared" si="2"/>
        <v>19</v>
      </c>
      <c r="BK14" s="1031">
        <f t="shared" si="3"/>
        <v>16</v>
      </c>
      <c r="BL14" s="1031">
        <f t="shared" si="4"/>
        <v>15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44</v>
      </c>
      <c r="BU14" s="1045">
        <f t="shared" si="5"/>
        <v>33</v>
      </c>
      <c r="BV14" s="1045">
        <f t="shared" si="5"/>
        <v>19</v>
      </c>
      <c r="BW14" s="1045">
        <f t="shared" si="9"/>
        <v>16</v>
      </c>
      <c r="BX14" s="1045">
        <f t="shared" si="10"/>
        <v>15</v>
      </c>
      <c r="BY14" s="982"/>
      <c r="BZ14" s="832">
        <f t="shared" si="8"/>
        <v>135.68281938326</v>
      </c>
      <c r="CA14" s="833">
        <f t="shared" si="6"/>
        <v>118.461538461538</v>
      </c>
      <c r="CB14" s="833">
        <f t="shared" si="6"/>
        <v>1330</v>
      </c>
      <c r="CC14" s="833">
        <f t="shared" si="11"/>
        <v>414.814814814815</v>
      </c>
      <c r="CD14" s="833">
        <f t="shared" si="12"/>
        <v>617.647058823529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12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>
        <v>100</v>
      </c>
      <c r="Y15" s="985">
        <v>100</v>
      </c>
      <c r="Z15" s="985"/>
      <c r="AA15" s="985"/>
      <c r="AB15" s="985"/>
      <c r="AC15" s="986"/>
      <c r="AD15" s="577">
        <v>3</v>
      </c>
      <c r="AE15" s="955"/>
      <c r="AF15" s="955"/>
      <c r="AG15" s="955"/>
      <c r="AH15" s="955"/>
      <c r="AI15" s="983"/>
      <c r="AJ15" s="577">
        <v>30</v>
      </c>
      <c r="AK15" s="955">
        <v>18</v>
      </c>
      <c r="AL15" s="955">
        <v>13</v>
      </c>
      <c r="AM15" s="1015">
        <v>2</v>
      </c>
      <c r="AN15" s="1015"/>
      <c r="AO15" s="983"/>
      <c r="AP15" s="579">
        <v>69</v>
      </c>
      <c r="AQ15" s="778">
        <v>59</v>
      </c>
      <c r="AR15" s="778">
        <v>29</v>
      </c>
      <c r="AS15" s="1026">
        <v>5</v>
      </c>
      <c r="AT15" s="1026">
        <v>1</v>
      </c>
      <c r="AU15" s="986"/>
      <c r="AV15" s="579">
        <v>83</v>
      </c>
      <c r="AW15" s="778">
        <v>74</v>
      </c>
      <c r="AX15" s="778">
        <v>32</v>
      </c>
      <c r="AY15" s="1026">
        <v>5</v>
      </c>
      <c r="AZ15" s="1026">
        <v>1</v>
      </c>
      <c r="BA15" s="986"/>
      <c r="BB15" s="579">
        <v>6.61</v>
      </c>
      <c r="BC15" s="778">
        <v>4.48</v>
      </c>
      <c r="BD15" s="778">
        <v>2.42</v>
      </c>
      <c r="BE15" s="778">
        <v>0.39</v>
      </c>
      <c r="BF15" s="778">
        <v>0.05</v>
      </c>
      <c r="BG15" s="986"/>
      <c r="BH15" s="598">
        <f t="shared" si="0"/>
        <v>112</v>
      </c>
      <c r="BI15" s="1033">
        <f t="shared" si="1"/>
        <v>100</v>
      </c>
      <c r="BJ15" s="1033">
        <f t="shared" si="2"/>
        <v>28</v>
      </c>
      <c r="BK15" s="1033">
        <f t="shared" si="3"/>
        <v>12</v>
      </c>
      <c r="BL15" s="1033">
        <f t="shared" si="4"/>
        <v>19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112</v>
      </c>
      <c r="BU15" s="1049">
        <f t="shared" si="5"/>
        <v>100</v>
      </c>
      <c r="BV15" s="1049">
        <f t="shared" si="5"/>
        <v>28</v>
      </c>
      <c r="BW15" s="1049">
        <f t="shared" si="9"/>
        <v>12</v>
      </c>
      <c r="BX15" s="1049">
        <f t="shared" si="10"/>
        <v>19</v>
      </c>
      <c r="BY15" s="986"/>
      <c r="BZ15" s="836">
        <f t="shared" si="8"/>
        <v>118.608169440242</v>
      </c>
      <c r="CA15" s="837">
        <f t="shared" si="6"/>
        <v>156.25</v>
      </c>
      <c r="CB15" s="837">
        <f t="shared" si="6"/>
        <v>80.9917355371901</v>
      </c>
      <c r="CC15" s="837">
        <f t="shared" si="11"/>
        <v>215.384615384615</v>
      </c>
      <c r="CD15" s="837">
        <f t="shared" si="12"/>
        <v>2660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2</v>
      </c>
      <c r="M16" s="704">
        <v>4</v>
      </c>
      <c r="N16" s="704">
        <v>2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>
        <v>1</v>
      </c>
      <c r="AF16" s="704">
        <v>1</v>
      </c>
      <c r="AG16" s="704"/>
      <c r="AH16" s="704"/>
      <c r="AI16" s="974"/>
      <c r="AJ16" s="703"/>
      <c r="AK16" s="704">
        <v>2</v>
      </c>
      <c r="AL16" s="704">
        <v>4</v>
      </c>
      <c r="AM16" s="704"/>
      <c r="AN16" s="704"/>
      <c r="AO16" s="974"/>
      <c r="AP16" s="1016">
        <v>1</v>
      </c>
      <c r="AQ16" s="1017">
        <v>6</v>
      </c>
      <c r="AR16" s="1017">
        <v>4</v>
      </c>
      <c r="AS16" s="1017"/>
      <c r="AT16" s="1017"/>
      <c r="AU16" s="977"/>
      <c r="AV16" s="1016">
        <v>1</v>
      </c>
      <c r="AW16" s="1017">
        <v>6</v>
      </c>
      <c r="AX16" s="1017">
        <v>5</v>
      </c>
      <c r="AY16" s="1017"/>
      <c r="AZ16" s="1017"/>
      <c r="BA16" s="977"/>
      <c r="BB16" s="1016">
        <v>0.05</v>
      </c>
      <c r="BC16" s="1017">
        <v>0.59</v>
      </c>
      <c r="BD16" s="1017">
        <v>0.65</v>
      </c>
      <c r="BE16" s="1017"/>
      <c r="BF16" s="1017"/>
      <c r="BG16" s="977"/>
      <c r="BH16" s="798">
        <f t="shared" si="0"/>
        <v>24</v>
      </c>
      <c r="BI16" s="799">
        <f t="shared" si="1"/>
        <v>19</v>
      </c>
      <c r="BJ16" s="799">
        <f t="shared" si="2"/>
        <v>8</v>
      </c>
      <c r="BK16" s="799">
        <f t="shared" si="3"/>
        <v>17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24</v>
      </c>
      <c r="BU16" s="814">
        <f t="shared" si="5"/>
        <v>19</v>
      </c>
      <c r="BV16" s="814">
        <f t="shared" si="5"/>
        <v>8</v>
      </c>
      <c r="BW16" s="814">
        <f t="shared" si="5"/>
        <v>17</v>
      </c>
      <c r="BX16" s="814">
        <f t="shared" si="5"/>
        <v>12</v>
      </c>
      <c r="BY16" s="977"/>
      <c r="BZ16" s="1043">
        <f t="shared" si="8"/>
        <v>3360</v>
      </c>
      <c r="CA16" s="1044">
        <f t="shared" si="6"/>
        <v>225.423728813559</v>
      </c>
      <c r="CB16" s="1044">
        <f t="shared" si="6"/>
        <v>86.1538461538461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7</v>
      </c>
      <c r="N17" s="952">
        <v>6</v>
      </c>
      <c r="O17" s="952">
        <v>4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/>
      <c r="AE17" s="952"/>
      <c r="AF17" s="952"/>
      <c r="AG17" s="952">
        <v>2</v>
      </c>
      <c r="AH17" s="952"/>
      <c r="AI17" s="978"/>
      <c r="AJ17" s="566">
        <v>5</v>
      </c>
      <c r="AK17" s="952">
        <v>4</v>
      </c>
      <c r="AL17" s="952">
        <v>1</v>
      </c>
      <c r="AM17" s="952">
        <v>2</v>
      </c>
      <c r="AN17" s="952"/>
      <c r="AO17" s="978"/>
      <c r="AP17" s="568">
        <v>8</v>
      </c>
      <c r="AQ17" s="773">
        <v>15</v>
      </c>
      <c r="AR17" s="773">
        <v>5</v>
      </c>
      <c r="AS17" s="773">
        <v>2</v>
      </c>
      <c r="AT17" s="773"/>
      <c r="AU17" s="982"/>
      <c r="AV17" s="568">
        <v>12</v>
      </c>
      <c r="AW17" s="773">
        <v>16</v>
      </c>
      <c r="AX17" s="773">
        <v>5</v>
      </c>
      <c r="AY17" s="773">
        <v>2</v>
      </c>
      <c r="AZ17" s="773"/>
      <c r="BA17" s="982"/>
      <c r="BB17" s="568">
        <v>0.82</v>
      </c>
      <c r="BC17" s="773">
        <v>1.05</v>
      </c>
      <c r="BD17" s="773">
        <v>0.32</v>
      </c>
      <c r="BE17" s="773">
        <v>0.89</v>
      </c>
      <c r="BF17" s="773"/>
      <c r="BG17" s="982"/>
      <c r="BH17" s="586">
        <f t="shared" si="0"/>
        <v>24</v>
      </c>
      <c r="BI17" s="1031">
        <f t="shared" si="1"/>
        <v>42</v>
      </c>
      <c r="BJ17" s="1031">
        <f t="shared" si="2"/>
        <v>22</v>
      </c>
      <c r="BK17" s="1031">
        <f t="shared" si="3"/>
        <v>24</v>
      </c>
      <c r="BL17" s="1031">
        <f t="shared" si="4"/>
        <v>15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24</v>
      </c>
      <c r="BU17" s="1045">
        <f t="shared" si="5"/>
        <v>42</v>
      </c>
      <c r="BV17" s="1045">
        <f t="shared" si="5"/>
        <v>22</v>
      </c>
      <c r="BW17" s="1045">
        <f t="shared" si="5"/>
        <v>24</v>
      </c>
      <c r="BX17" s="1045">
        <f t="shared" si="5"/>
        <v>15</v>
      </c>
      <c r="BY17" s="982"/>
      <c r="BZ17" s="832">
        <f t="shared" si="8"/>
        <v>204.878048780488</v>
      </c>
      <c r="CA17" s="833">
        <f t="shared" si="6"/>
        <v>280</v>
      </c>
      <c r="CB17" s="833">
        <f t="shared" si="6"/>
        <v>481.25</v>
      </c>
      <c r="CC17" s="833">
        <f t="shared" si="6"/>
        <v>188.76404494382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1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0.32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29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54">
        <f t="shared" si="5"/>
        <v>29</v>
      </c>
      <c r="BV18" s="1054">
        <f t="shared" si="5"/>
        <v>23</v>
      </c>
      <c r="BW18" s="1054">
        <f t="shared" si="5"/>
        <v>19</v>
      </c>
      <c r="BX18" s="1054">
        <f t="shared" si="5"/>
        <v>23</v>
      </c>
      <c r="BY18" s="997"/>
      <c r="BZ18" s="844">
        <f t="shared" si="8"/>
        <v>3780</v>
      </c>
      <c r="CA18" s="845">
        <f t="shared" si="6"/>
        <v>634.375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2</v>
      </c>
      <c r="AK20" s="952"/>
      <c r="AL20" s="952">
        <v>1</v>
      </c>
      <c r="AM20" s="952">
        <v>1</v>
      </c>
      <c r="AN20" s="952"/>
      <c r="AO20" s="978"/>
      <c r="AP20" s="1018">
        <v>3</v>
      </c>
      <c r="AQ20" s="1027">
        <v>2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0.29</v>
      </c>
      <c r="BC20" s="1027">
        <v>0.12</v>
      </c>
      <c r="BD20" s="1027">
        <v>0.22</v>
      </c>
      <c r="BE20" s="1027">
        <v>0.17</v>
      </c>
      <c r="BF20" s="1027"/>
      <c r="BG20" s="982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82"/>
      <c r="BZ20" s="1047">
        <f t="shared" si="8"/>
        <v>265.51724137931</v>
      </c>
      <c r="CA20" s="1055">
        <f t="shared" si="8"/>
        <v>816.666666666667</v>
      </c>
      <c r="CB20" s="1055">
        <f t="shared" si="8"/>
        <v>318.181818181818</v>
      </c>
      <c r="CC20" s="1055">
        <f t="shared" si="8"/>
        <v>205.882352941176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2</v>
      </c>
      <c r="N21" s="955">
        <v>3</v>
      </c>
      <c r="O21" s="955">
        <v>4</v>
      </c>
      <c r="P21" s="955">
        <v>10</v>
      </c>
      <c r="Q21" s="983"/>
      <c r="R21" s="991"/>
      <c r="S21" s="992">
        <v>3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>
        <v>1</v>
      </c>
      <c r="AF21" s="955">
        <v>1</v>
      </c>
      <c r="AG21" s="955"/>
      <c r="AH21" s="955"/>
      <c r="AI21" s="983"/>
      <c r="AJ21" s="577"/>
      <c r="AK21" s="955">
        <v>1</v>
      </c>
      <c r="AL21" s="955">
        <v>2</v>
      </c>
      <c r="AM21" s="955">
        <v>1</v>
      </c>
      <c r="AN21" s="955">
        <v>1</v>
      </c>
      <c r="AO21" s="983"/>
      <c r="AP21" s="1021"/>
      <c r="AQ21" s="1022">
        <v>2</v>
      </c>
      <c r="AR21" s="1022">
        <v>3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3</v>
      </c>
      <c r="AY21" s="1022">
        <v>3</v>
      </c>
      <c r="AZ21" s="1022">
        <v>1</v>
      </c>
      <c r="BA21" s="986"/>
      <c r="BB21" s="1021"/>
      <c r="BC21" s="1022">
        <v>0.32</v>
      </c>
      <c r="BD21" s="1022">
        <v>0.44</v>
      </c>
      <c r="BE21" s="1022">
        <v>0.22</v>
      </c>
      <c r="BF21" s="1022">
        <v>0.12</v>
      </c>
      <c r="BG21" s="986"/>
      <c r="BH21" s="802">
        <f t="shared" si="0"/>
        <v>5</v>
      </c>
      <c r="BI21" s="803">
        <f t="shared" si="1"/>
        <v>5</v>
      </c>
      <c r="BJ21" s="803">
        <f t="shared" si="2"/>
        <v>13</v>
      </c>
      <c r="BK21" s="803">
        <f t="shared" si="3"/>
        <v>14</v>
      </c>
      <c r="BL21" s="803">
        <f t="shared" si="4"/>
        <v>10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5</v>
      </c>
      <c r="BV21" s="818">
        <f t="shared" si="7"/>
        <v>13</v>
      </c>
      <c r="BW21" s="818">
        <f t="shared" si="7"/>
        <v>14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109.375</v>
      </c>
      <c r="CB21" s="1053">
        <f t="shared" si="8"/>
        <v>206.818181818182</v>
      </c>
      <c r="CC21" s="1053">
        <f t="shared" si="8"/>
        <v>445.454545454545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1</v>
      </c>
      <c r="N22" s="713"/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>
        <v>2</v>
      </c>
      <c r="AG22" s="704"/>
      <c r="AH22" s="704"/>
      <c r="AI22" s="974"/>
      <c r="AJ22" s="703">
        <v>1</v>
      </c>
      <c r="AK22" s="704">
        <v>1</v>
      </c>
      <c r="AL22" s="704">
        <v>2</v>
      </c>
      <c r="AM22" s="704"/>
      <c r="AN22" s="704">
        <v>1</v>
      </c>
      <c r="AO22" s="974"/>
      <c r="AP22" s="1016">
        <v>1</v>
      </c>
      <c r="AQ22" s="1017">
        <v>2</v>
      </c>
      <c r="AR22" s="1017">
        <v>4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6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1.02</v>
      </c>
      <c r="BE22" s="1017">
        <v>0.1</v>
      </c>
      <c r="BF22" s="1017">
        <v>0.14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3</v>
      </c>
      <c r="BK22" s="799">
        <f t="shared" si="3"/>
        <v>7</v>
      </c>
      <c r="BL22" s="799">
        <f t="shared" si="4"/>
        <v>7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3</v>
      </c>
      <c r="BW22" s="814">
        <f t="shared" si="7"/>
        <v>7</v>
      </c>
      <c r="BX22" s="814">
        <f t="shared" si="7"/>
        <v>7</v>
      </c>
      <c r="BY22" s="977"/>
      <c r="BZ22" s="1043">
        <f t="shared" si="8"/>
        <v>175</v>
      </c>
      <c r="CA22" s="1044">
        <f t="shared" si="8"/>
        <v>82.3529411764706</v>
      </c>
      <c r="CB22" s="1044">
        <f t="shared" si="8"/>
        <v>20.5882352941176</v>
      </c>
      <c r="CC22" s="1044">
        <f t="shared" si="8"/>
        <v>490</v>
      </c>
      <c r="CD22" s="1044">
        <f t="shared" si="8"/>
        <v>350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5</v>
      </c>
      <c r="Q23" s="994"/>
      <c r="R23" s="578"/>
      <c r="S23" s="546"/>
      <c r="T23" s="546"/>
      <c r="U23" s="546"/>
      <c r="V23" s="546">
        <v>1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3</v>
      </c>
      <c r="AI23" s="983"/>
      <c r="AJ23" s="577"/>
      <c r="AK23" s="955"/>
      <c r="AL23" s="955"/>
      <c r="AM23" s="955"/>
      <c r="AN23" s="955">
        <v>8</v>
      </c>
      <c r="AO23" s="983"/>
      <c r="AP23" s="579"/>
      <c r="AQ23" s="778"/>
      <c r="AR23" s="778"/>
      <c r="AS23" s="778"/>
      <c r="AT23" s="778">
        <v>11</v>
      </c>
      <c r="AU23" s="986"/>
      <c r="AV23" s="579">
        <v>1</v>
      </c>
      <c r="AW23" s="778"/>
      <c r="AX23" s="778"/>
      <c r="AY23" s="778"/>
      <c r="AZ23" s="778">
        <v>13</v>
      </c>
      <c r="BA23" s="986"/>
      <c r="BB23" s="579">
        <v>0.02</v>
      </c>
      <c r="BC23" s="778"/>
      <c r="BD23" s="778"/>
      <c r="BE23" s="778"/>
      <c r="BF23" s="778">
        <v>1.6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6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6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26.25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1</v>
      </c>
      <c r="N24" s="704">
        <v>3</v>
      </c>
      <c r="O24" s="704">
        <v>3</v>
      </c>
      <c r="P24" s="704">
        <v>1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>
        <v>2</v>
      </c>
      <c r="AF24" s="704"/>
      <c r="AG24" s="704"/>
      <c r="AH24" s="704">
        <v>2</v>
      </c>
      <c r="AI24" s="988"/>
      <c r="AJ24" s="703">
        <v>3</v>
      </c>
      <c r="AK24" s="704">
        <v>3</v>
      </c>
      <c r="AL24" s="704">
        <v>2</v>
      </c>
      <c r="AM24" s="704">
        <v>1</v>
      </c>
      <c r="AN24" s="704">
        <v>5</v>
      </c>
      <c r="AO24" s="988">
        <v>5</v>
      </c>
      <c r="AP24" s="1016">
        <v>5</v>
      </c>
      <c r="AQ24" s="1017">
        <v>5</v>
      </c>
      <c r="AR24" s="1017">
        <v>4</v>
      </c>
      <c r="AS24" s="1017">
        <v>4</v>
      </c>
      <c r="AT24" s="1017">
        <v>6</v>
      </c>
      <c r="AU24" s="1020">
        <v>5</v>
      </c>
      <c r="AV24" s="1016">
        <v>5</v>
      </c>
      <c r="AW24" s="1017">
        <v>6</v>
      </c>
      <c r="AX24" s="1017">
        <v>4</v>
      </c>
      <c r="AY24" s="1017">
        <v>4</v>
      </c>
      <c r="AZ24" s="1017">
        <v>7</v>
      </c>
      <c r="BA24" s="1020">
        <v>5</v>
      </c>
      <c r="BB24" s="1016">
        <v>0.61</v>
      </c>
      <c r="BC24" s="1017">
        <v>0.78</v>
      </c>
      <c r="BD24" s="1017">
        <v>0.34</v>
      </c>
      <c r="BE24" s="1017">
        <v>0.27</v>
      </c>
      <c r="BF24" s="1017">
        <v>0.97</v>
      </c>
      <c r="BG24" s="1020">
        <v>0.6</v>
      </c>
      <c r="BH24" s="1034">
        <f t="shared" si="0"/>
        <v>17</v>
      </c>
      <c r="BI24" s="799">
        <f t="shared" si="1"/>
        <v>14</v>
      </c>
      <c r="BJ24" s="799">
        <f t="shared" si="2"/>
        <v>6</v>
      </c>
      <c r="BK24" s="799">
        <f t="shared" si="3"/>
        <v>8</v>
      </c>
      <c r="BL24" s="799">
        <f t="shared" si="4"/>
        <v>11</v>
      </c>
      <c r="BM24" s="1039">
        <f>IF($A$1="补货",Q24+W24+AC24,Q24)</f>
        <v>10</v>
      </c>
      <c r="BN24" s="1000"/>
      <c r="BO24" s="1001"/>
      <c r="BP24" s="1001"/>
      <c r="BQ24" s="1001"/>
      <c r="BR24" s="1001"/>
      <c r="BS24" s="989"/>
      <c r="BT24" s="798">
        <f t="shared" si="7"/>
        <v>17</v>
      </c>
      <c r="BU24" s="814">
        <f t="shared" si="7"/>
        <v>14</v>
      </c>
      <c r="BV24" s="814">
        <f t="shared" si="7"/>
        <v>6</v>
      </c>
      <c r="BW24" s="814">
        <f t="shared" si="7"/>
        <v>8</v>
      </c>
      <c r="BX24" s="814">
        <f t="shared" si="7"/>
        <v>11</v>
      </c>
      <c r="BY24" s="1050">
        <f t="shared" si="7"/>
        <v>10</v>
      </c>
      <c r="BZ24" s="1043">
        <f t="shared" si="8"/>
        <v>195.081967213115</v>
      </c>
      <c r="CA24" s="1044">
        <f t="shared" si="8"/>
        <v>125.641025641026</v>
      </c>
      <c r="CB24" s="1044">
        <f t="shared" si="8"/>
        <v>123.529411764706</v>
      </c>
      <c r="CC24" s="1044">
        <f t="shared" si="8"/>
        <v>207.407407407407</v>
      </c>
      <c r="CD24" s="1044">
        <f t="shared" si="8"/>
        <v>79.3814432989691</v>
      </c>
      <c r="CE24" s="1063">
        <f t="shared" si="8"/>
        <v>116.666666666667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6</v>
      </c>
      <c r="M25" s="952">
        <v>4</v>
      </c>
      <c r="N25" s="952">
        <v>5</v>
      </c>
      <c r="O25" s="952">
        <v>3</v>
      </c>
      <c r="P25" s="952">
        <v>4</v>
      </c>
      <c r="Q25" s="1002"/>
      <c r="R25" s="1003">
        <v>22</v>
      </c>
      <c r="S25" s="1004">
        <v>11</v>
      </c>
      <c r="T25" s="1004">
        <v>5</v>
      </c>
      <c r="U25" s="1004">
        <v>17</v>
      </c>
      <c r="V25" s="1004"/>
      <c r="W25" s="1005"/>
      <c r="X25" s="1003"/>
      <c r="Y25" s="1004">
        <v>10</v>
      </c>
      <c r="Z25" s="1004">
        <v>10</v>
      </c>
      <c r="AA25" s="1004">
        <v>10</v>
      </c>
      <c r="AB25" s="1004">
        <v>30</v>
      </c>
      <c r="AC25" s="1005">
        <v>10</v>
      </c>
      <c r="AD25" s="566"/>
      <c r="AE25" s="952">
        <v>3</v>
      </c>
      <c r="AF25" s="952"/>
      <c r="AG25" s="952">
        <v>5</v>
      </c>
      <c r="AH25" s="952">
        <v>2</v>
      </c>
      <c r="AI25" s="1002">
        <v>7</v>
      </c>
      <c r="AJ25" s="566">
        <v>7</v>
      </c>
      <c r="AK25" s="952">
        <v>10</v>
      </c>
      <c r="AL25" s="952">
        <v>6</v>
      </c>
      <c r="AM25" s="952">
        <v>11</v>
      </c>
      <c r="AN25" s="952">
        <v>9</v>
      </c>
      <c r="AO25" s="1002">
        <v>17</v>
      </c>
      <c r="AP25" s="1018">
        <v>14</v>
      </c>
      <c r="AQ25" s="1027">
        <v>21</v>
      </c>
      <c r="AR25" s="1027">
        <v>13</v>
      </c>
      <c r="AS25" s="1027">
        <v>22</v>
      </c>
      <c r="AT25" s="1027">
        <v>22</v>
      </c>
      <c r="AU25" s="1028">
        <v>22</v>
      </c>
      <c r="AV25" s="1018">
        <v>14</v>
      </c>
      <c r="AW25" s="1027">
        <v>23</v>
      </c>
      <c r="AX25" s="1027">
        <v>16</v>
      </c>
      <c r="AY25" s="1027">
        <v>26</v>
      </c>
      <c r="AZ25" s="1027">
        <v>26</v>
      </c>
      <c r="BA25" s="1028">
        <v>23</v>
      </c>
      <c r="BB25" s="1018">
        <v>1.2</v>
      </c>
      <c r="BC25" s="1027">
        <v>2.24</v>
      </c>
      <c r="BD25" s="1027">
        <v>1.12</v>
      </c>
      <c r="BE25" s="1027">
        <v>2.69</v>
      </c>
      <c r="BF25" s="1027">
        <v>2.45</v>
      </c>
      <c r="BG25" s="1028">
        <v>4.07</v>
      </c>
      <c r="BH25" s="800">
        <f t="shared" si="0"/>
        <v>28</v>
      </c>
      <c r="BI25" s="801">
        <f t="shared" si="1"/>
        <v>25</v>
      </c>
      <c r="BJ25" s="801">
        <f t="shared" si="2"/>
        <v>20</v>
      </c>
      <c r="BK25" s="801">
        <f t="shared" si="3"/>
        <v>30</v>
      </c>
      <c r="BL25" s="801">
        <f t="shared" si="4"/>
        <v>34</v>
      </c>
      <c r="BM25" s="1041">
        <f>IF($A$1="补货",Q25+W25+AC25,Q25)</f>
        <v>10</v>
      </c>
      <c r="BN25" s="1003"/>
      <c r="BO25" s="1004"/>
      <c r="BP25" s="1004"/>
      <c r="BQ25" s="1004"/>
      <c r="BR25" s="1004"/>
      <c r="BS25" s="1005"/>
      <c r="BT25" s="815">
        <f t="shared" si="7"/>
        <v>28</v>
      </c>
      <c r="BU25" s="816">
        <f t="shared" si="7"/>
        <v>25</v>
      </c>
      <c r="BV25" s="816">
        <f t="shared" si="7"/>
        <v>20</v>
      </c>
      <c r="BW25" s="816">
        <f t="shared" si="7"/>
        <v>30</v>
      </c>
      <c r="BX25" s="816">
        <f t="shared" si="7"/>
        <v>34</v>
      </c>
      <c r="BY25" s="1056">
        <f t="shared" si="7"/>
        <v>10</v>
      </c>
      <c r="BZ25" s="1047">
        <f t="shared" si="8"/>
        <v>163.333333333333</v>
      </c>
      <c r="CA25" s="1055">
        <f t="shared" si="8"/>
        <v>78.125</v>
      </c>
      <c r="CB25" s="1055">
        <f t="shared" si="8"/>
        <v>125</v>
      </c>
      <c r="CC25" s="1055">
        <f t="shared" si="8"/>
        <v>78.0669144981413</v>
      </c>
      <c r="CD25" s="1055">
        <f t="shared" si="8"/>
        <v>97.1428571428571</v>
      </c>
      <c r="CE25" s="1066">
        <f t="shared" si="8"/>
        <v>17.1990171990172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>
        <v>1</v>
      </c>
      <c r="AK26" s="952">
        <v>2</v>
      </c>
      <c r="AL26" s="952"/>
      <c r="AM26" s="952">
        <v>2</v>
      </c>
      <c r="AN26" s="952">
        <v>1</v>
      </c>
      <c r="AO26" s="1002">
        <v>2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0.22</v>
      </c>
      <c r="BC26" s="1027">
        <v>0.26</v>
      </c>
      <c r="BD26" s="1027">
        <v>0.05</v>
      </c>
      <c r="BE26" s="1027">
        <v>0.24</v>
      </c>
      <c r="BF26" s="1027">
        <v>0.17</v>
      </c>
      <c r="BG26" s="1028">
        <v>0.29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6">
        <f t="shared" si="7"/>
        <v>15</v>
      </c>
      <c r="BZ26" s="1047">
        <f t="shared" si="8"/>
        <v>286.363636363636</v>
      </c>
      <c r="CA26" s="1055">
        <f t="shared" si="8"/>
        <v>215.384615384615</v>
      </c>
      <c r="CB26" s="1055">
        <f t="shared" si="8"/>
        <v>1540</v>
      </c>
      <c r="CC26" s="1055">
        <f t="shared" si="8"/>
        <v>320.833333333333</v>
      </c>
      <c r="CD26" s="1055">
        <f t="shared" si="8"/>
        <v>452.941176470588</v>
      </c>
      <c r="CE26" s="1066">
        <f t="shared" si="8"/>
        <v>362.068965517241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4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/>
      <c r="AE27" s="955"/>
      <c r="AF27" s="955"/>
      <c r="AG27" s="955"/>
      <c r="AH27" s="955"/>
      <c r="AI27" s="990">
        <v>2</v>
      </c>
      <c r="AJ27" s="577"/>
      <c r="AK27" s="955">
        <v>1</v>
      </c>
      <c r="AL27" s="955">
        <v>1</v>
      </c>
      <c r="AM27" s="955"/>
      <c r="AN27" s="955">
        <v>1</v>
      </c>
      <c r="AO27" s="990">
        <v>3</v>
      </c>
      <c r="AP27" s="1021">
        <v>1</v>
      </c>
      <c r="AQ27" s="1022">
        <v>2</v>
      </c>
      <c r="AR27" s="1022">
        <v>4</v>
      </c>
      <c r="AS27" s="1022"/>
      <c r="AT27" s="1022">
        <v>3</v>
      </c>
      <c r="AU27" s="1023">
        <v>3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3</v>
      </c>
      <c r="BB27" s="1021">
        <v>0.07</v>
      </c>
      <c r="BC27" s="1022">
        <v>0.17</v>
      </c>
      <c r="BD27" s="1022">
        <v>0.27</v>
      </c>
      <c r="BE27" s="1022"/>
      <c r="BF27" s="1022">
        <v>0.22</v>
      </c>
      <c r="BG27" s="1023">
        <v>0.66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14</v>
      </c>
      <c r="BM27" s="1040">
        <f>IF($A$1="补货",Q27+W27+AC27,Q27)</f>
        <v>19</v>
      </c>
      <c r="BN27" s="1006"/>
      <c r="BO27" s="1007"/>
      <c r="BP27" s="1007"/>
      <c r="BQ27" s="1007"/>
      <c r="BR27" s="1007"/>
      <c r="BS27" s="993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14</v>
      </c>
      <c r="BY27" s="1051">
        <f t="shared" si="7"/>
        <v>19</v>
      </c>
      <c r="BZ27" s="1052">
        <f t="shared" si="8"/>
        <v>1400</v>
      </c>
      <c r="CA27" s="1053">
        <f t="shared" si="8"/>
        <v>411.764705882353</v>
      </c>
      <c r="CB27" s="1053">
        <f t="shared" si="8"/>
        <v>466.666666666667</v>
      </c>
      <c r="CC27" s="1053" t="str">
        <f t="shared" si="8"/>
        <v>-</v>
      </c>
      <c r="CD27" s="1053">
        <f t="shared" si="8"/>
        <v>445.454545454545</v>
      </c>
      <c r="CE27" s="1064">
        <f t="shared" si="8"/>
        <v>201.515151515152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/>
      <c r="AF28" s="966"/>
      <c r="AG28" s="966"/>
      <c r="AH28" s="967"/>
      <c r="AI28" s="1008"/>
      <c r="AJ28" s="965"/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0.12</v>
      </c>
      <c r="BC28" s="1030">
        <v>0.17</v>
      </c>
      <c r="BD28" s="1030">
        <v>0.34</v>
      </c>
      <c r="BE28" s="1030">
        <v>0.12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11</v>
      </c>
      <c r="BK28" s="1037">
        <f t="shared" si="13"/>
        <v>12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11</v>
      </c>
      <c r="BV28" s="1057">
        <f t="shared" si="7"/>
        <v>11</v>
      </c>
      <c r="BW28" s="1057">
        <f t="shared" si="7"/>
        <v>12</v>
      </c>
      <c r="BX28" s="1011"/>
      <c r="BY28" s="1012"/>
      <c r="BZ28" s="1058">
        <f t="shared" si="8"/>
        <v>233.333333333333</v>
      </c>
      <c r="CA28" s="1059">
        <f t="shared" si="8"/>
        <v>452.941176470588</v>
      </c>
      <c r="CB28" s="1059">
        <f t="shared" si="8"/>
        <v>226.470588235294</v>
      </c>
      <c r="CC28" s="1059">
        <f t="shared" si="8"/>
        <v>700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5</v>
      </c>
      <c r="M29" s="704">
        <v>6</v>
      </c>
      <c r="N29" s="704">
        <v>6</v>
      </c>
      <c r="O29" s="704"/>
      <c r="P29" s="704">
        <v>5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>
        <v>30</v>
      </c>
      <c r="AB29" s="1001"/>
      <c r="AC29" s="977"/>
      <c r="AD29" s="703"/>
      <c r="AE29" s="704"/>
      <c r="AF29" s="704">
        <v>3</v>
      </c>
      <c r="AG29" s="704">
        <v>4</v>
      </c>
      <c r="AH29" s="704">
        <v>2</v>
      </c>
      <c r="AI29" s="974"/>
      <c r="AJ29" s="703">
        <v>2</v>
      </c>
      <c r="AK29" s="704">
        <v>5</v>
      </c>
      <c r="AL29" s="704">
        <v>11</v>
      </c>
      <c r="AM29" s="704">
        <v>23</v>
      </c>
      <c r="AN29" s="704">
        <v>8</v>
      </c>
      <c r="AO29" s="974"/>
      <c r="AP29" s="1016">
        <v>3</v>
      </c>
      <c r="AQ29" s="1017">
        <v>7</v>
      </c>
      <c r="AR29" s="1017">
        <v>19</v>
      </c>
      <c r="AS29" s="1017">
        <v>36</v>
      </c>
      <c r="AT29" s="1017">
        <v>15</v>
      </c>
      <c r="AU29" s="977"/>
      <c r="AV29" s="1016">
        <v>3</v>
      </c>
      <c r="AW29" s="1017">
        <v>7</v>
      </c>
      <c r="AX29" s="1017">
        <v>22</v>
      </c>
      <c r="AY29" s="1017">
        <v>38</v>
      </c>
      <c r="AZ29" s="1017">
        <v>17</v>
      </c>
      <c r="BA29" s="977"/>
      <c r="BB29" s="1016">
        <v>0.29</v>
      </c>
      <c r="BC29" s="1017">
        <v>0.7</v>
      </c>
      <c r="BD29" s="1017">
        <v>2.23</v>
      </c>
      <c r="BE29" s="1017">
        <v>4.06</v>
      </c>
      <c r="BF29" s="1017">
        <v>1.65</v>
      </c>
      <c r="BG29" s="977"/>
      <c r="BH29" s="1034">
        <f t="shared" si="13"/>
        <v>10</v>
      </c>
      <c r="BI29" s="799">
        <f t="shared" si="13"/>
        <v>16</v>
      </c>
      <c r="BJ29" s="799">
        <f t="shared" si="13"/>
        <v>61</v>
      </c>
      <c r="BK29" s="799">
        <f t="shared" si="13"/>
        <v>30</v>
      </c>
      <c r="BL29" s="799">
        <f>IF($A$1="补货",P29+V29+AB29,P29)</f>
        <v>21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10</v>
      </c>
      <c r="BU29" s="814">
        <f t="shared" si="7"/>
        <v>16</v>
      </c>
      <c r="BV29" s="814">
        <f t="shared" si="7"/>
        <v>61</v>
      </c>
      <c r="BW29" s="814">
        <f t="shared" si="7"/>
        <v>30</v>
      </c>
      <c r="BX29" s="814">
        <f t="shared" si="7"/>
        <v>21</v>
      </c>
      <c r="BY29" s="977"/>
      <c r="BZ29" s="1043">
        <f t="shared" si="8"/>
        <v>241.379310344828</v>
      </c>
      <c r="CA29" s="1044">
        <f t="shared" si="8"/>
        <v>160</v>
      </c>
      <c r="CB29" s="1044">
        <f t="shared" si="8"/>
        <v>191.479820627803</v>
      </c>
      <c r="CC29" s="1044">
        <f t="shared" si="8"/>
        <v>51.7241379310345</v>
      </c>
      <c r="CD29" s="1044">
        <f t="shared" si="8"/>
        <v>89.0909090909091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2</v>
      </c>
      <c r="N30" s="710">
        <v>1</v>
      </c>
      <c r="O30" s="710"/>
      <c r="P30" s="710">
        <v>7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>
        <v>5</v>
      </c>
      <c r="AA30" s="1007">
        <v>20</v>
      </c>
      <c r="AB30" s="1007"/>
      <c r="AC30" s="986"/>
      <c r="AD30" s="709"/>
      <c r="AE30" s="710">
        <v>1</v>
      </c>
      <c r="AF30" s="710">
        <v>1</v>
      </c>
      <c r="AG30" s="710">
        <v>1</v>
      </c>
      <c r="AH30" s="710">
        <v>3</v>
      </c>
      <c r="AI30" s="983"/>
      <c r="AJ30" s="709">
        <v>1</v>
      </c>
      <c r="AK30" s="710">
        <v>2</v>
      </c>
      <c r="AL30" s="710">
        <v>8</v>
      </c>
      <c r="AM30" s="710">
        <v>16</v>
      </c>
      <c r="AN30" s="710">
        <v>8</v>
      </c>
      <c r="AO30" s="983"/>
      <c r="AP30" s="1021">
        <v>2</v>
      </c>
      <c r="AQ30" s="1022">
        <v>4</v>
      </c>
      <c r="AR30" s="1022">
        <v>12</v>
      </c>
      <c r="AS30" s="1022">
        <v>25</v>
      </c>
      <c r="AT30" s="1022">
        <v>11</v>
      </c>
      <c r="AU30" s="986"/>
      <c r="AV30" s="1021">
        <v>2</v>
      </c>
      <c r="AW30" s="1022">
        <v>4</v>
      </c>
      <c r="AX30" s="1022">
        <v>12</v>
      </c>
      <c r="AY30" s="1022">
        <v>31</v>
      </c>
      <c r="AZ30" s="1022">
        <v>14</v>
      </c>
      <c r="BA30" s="986"/>
      <c r="BB30" s="1021">
        <v>0.17</v>
      </c>
      <c r="BC30" s="1022">
        <v>0.49</v>
      </c>
      <c r="BD30" s="1022">
        <v>1.32</v>
      </c>
      <c r="BE30" s="1022">
        <v>2.63</v>
      </c>
      <c r="BF30" s="1022">
        <v>1.61</v>
      </c>
      <c r="BG30" s="986"/>
      <c r="BH30" s="802">
        <f t="shared" si="13"/>
        <v>19</v>
      </c>
      <c r="BI30" s="803">
        <f t="shared" si="13"/>
        <v>18</v>
      </c>
      <c r="BJ30" s="803">
        <f t="shared" si="13"/>
        <v>6</v>
      </c>
      <c r="BK30" s="803">
        <f t="shared" si="13"/>
        <v>20</v>
      </c>
      <c r="BL30" s="803">
        <f>IF($A$1="补货",P30+V30+AB30,P30)</f>
        <v>13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19</v>
      </c>
      <c r="BU30" s="818">
        <f t="shared" si="7"/>
        <v>18</v>
      </c>
      <c r="BV30" s="818">
        <f t="shared" si="7"/>
        <v>6</v>
      </c>
      <c r="BW30" s="818">
        <f t="shared" si="7"/>
        <v>20</v>
      </c>
      <c r="BX30" s="818">
        <f t="shared" si="7"/>
        <v>13</v>
      </c>
      <c r="BY30" s="986"/>
      <c r="BZ30" s="1052">
        <f t="shared" si="8"/>
        <v>782.35294117647</v>
      </c>
      <c r="CA30" s="1053">
        <f t="shared" si="8"/>
        <v>257.142857142857</v>
      </c>
      <c r="CB30" s="1053">
        <f t="shared" si="8"/>
        <v>31.8181818181818</v>
      </c>
      <c r="CC30" s="1053">
        <f t="shared" si="8"/>
        <v>53.2319391634981</v>
      </c>
      <c r="CD30" s="1053">
        <f t="shared" si="8"/>
        <v>56.5217391304348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>
        <v>2</v>
      </c>
      <c r="M32" s="952">
        <v>2</v>
      </c>
      <c r="N32" s="952">
        <v>1</v>
      </c>
      <c r="O32" s="952">
        <v>2</v>
      </c>
      <c r="P32" s="952">
        <v>2</v>
      </c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>
        <v>2</v>
      </c>
      <c r="M33" s="952">
        <v>2</v>
      </c>
      <c r="N33" s="952">
        <v>2</v>
      </c>
      <c r="O33" s="952">
        <v>2</v>
      </c>
      <c r="P33" s="952">
        <v>2</v>
      </c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>
        <v>2</v>
      </c>
      <c r="M34" s="955">
        <v>2</v>
      </c>
      <c r="N34" s="955">
        <v>2</v>
      </c>
      <c r="O34" s="955">
        <v>2</v>
      </c>
      <c r="P34" s="955">
        <v>2</v>
      </c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>
        <v>2</v>
      </c>
      <c r="M35" s="966">
        <v>2</v>
      </c>
      <c r="N35" s="966">
        <v>2</v>
      </c>
      <c r="O35" s="966">
        <v>2</v>
      </c>
      <c r="P35" s="966">
        <v>2</v>
      </c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2</v>
      </c>
      <c r="BI35" s="1037">
        <f>IF($A$1="补货",M35+S35+Y35,M35)</f>
        <v>2</v>
      </c>
      <c r="BJ35" s="1037">
        <f>IF($A$1="补货",N35+T35+Z35,N35)</f>
        <v>2</v>
      </c>
      <c r="BK35" s="1037">
        <f>IF($A$1="补货",O35+U35+AA35,O35)</f>
        <v>2</v>
      </c>
      <c r="BL35" s="1037">
        <f>IF($A$1="补货",P35+V35+AB35,P35)</f>
        <v>2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1177</v>
      </c>
      <c r="E4" s="8"/>
      <c r="F4" s="9"/>
      <c r="G4" s="10" t="s">
        <v>1178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515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0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0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/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>
        <v>1</v>
      </c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1</v>
      </c>
      <c r="AT11" s="765"/>
      <c r="AU11" s="734"/>
      <c r="AV11" s="571">
        <v>3</v>
      </c>
      <c r="AW11" s="788">
        <v>1</v>
      </c>
      <c r="AX11" s="788">
        <v>3</v>
      </c>
      <c r="AY11" s="788">
        <v>4</v>
      </c>
      <c r="AZ11" s="788">
        <v>7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11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0.77</v>
      </c>
      <c r="BN11" s="792">
        <v>0.49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15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15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136.363636363636</v>
      </c>
      <c r="CP11" s="845">
        <f t="shared" si="6"/>
        <v>285.714285714286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1</v>
      </c>
      <c r="AZ12" s="773">
        <v>1</v>
      </c>
      <c r="BA12" s="774">
        <v>2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0.13</v>
      </c>
      <c r="BN12" s="777">
        <v>0.3</v>
      </c>
      <c r="BO12" s="794">
        <v>0.12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700</v>
      </c>
      <c r="CP12" s="833">
        <f t="shared" ref="CP12:CP18" si="19">IF(BN12&lt;&gt;0,CI12/BN12*7,"-")</f>
        <v>140</v>
      </c>
      <c r="CQ12" s="834">
        <f t="shared" si="7"/>
        <v>466.666666666667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>
        <v>1</v>
      </c>
      <c r="AU13" s="727"/>
      <c r="AV13" s="568"/>
      <c r="AW13" s="773"/>
      <c r="AX13" s="773">
        <v>2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0.12</v>
      </c>
      <c r="BM13" s="777">
        <v>0.18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350</v>
      </c>
      <c r="CO13" s="833">
        <f t="shared" si="18"/>
        <v>116.666666666667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/>
      <c r="AY14" s="773">
        <v>1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0.02</v>
      </c>
      <c r="BM14" s="777">
        <v>0.07</v>
      </c>
      <c r="BN14" s="777">
        <v>0.12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1750</v>
      </c>
      <c r="CO14" s="833">
        <f t="shared" si="18"/>
        <v>700</v>
      </c>
      <c r="CP14" s="833">
        <f t="shared" si="19"/>
        <v>466.666666666667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2</v>
      </c>
      <c r="AX17" s="788">
        <v>1</v>
      </c>
      <c r="AY17" s="788">
        <v>3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0.19</v>
      </c>
      <c r="BL17" s="792">
        <v>0.1</v>
      </c>
      <c r="BM17" s="792">
        <v>0.25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700</v>
      </c>
      <c r="CN17" s="845">
        <f t="shared" si="17"/>
        <v>1120</v>
      </c>
      <c r="CO17" s="845">
        <f t="shared" si="18"/>
        <v>140</v>
      </c>
      <c r="CP17" s="845">
        <f t="shared" si="19"/>
        <v>452.941176470588</v>
      </c>
      <c r="CQ17" s="846">
        <f t="shared" si="7"/>
        <v>2660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4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>
        <v>1</v>
      </c>
      <c r="AK18" s="758"/>
      <c r="AL18" s="758"/>
      <c r="AM18" s="759"/>
      <c r="AN18" s="729"/>
      <c r="AO18" s="757"/>
      <c r="AP18" s="758"/>
      <c r="AQ18" s="758">
        <v>1</v>
      </c>
      <c r="AR18" s="758">
        <v>1</v>
      </c>
      <c r="AS18" s="758"/>
      <c r="AT18" s="759"/>
      <c r="AU18" s="729"/>
      <c r="AV18" s="579"/>
      <c r="AW18" s="778">
        <v>3</v>
      </c>
      <c r="AX18" s="778">
        <v>1</v>
      </c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3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</v>
      </c>
      <c r="BL18" s="782">
        <v>0.3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3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3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315</v>
      </c>
      <c r="CN18" s="837">
        <f t="shared" si="17"/>
        <v>70</v>
      </c>
      <c r="CO18" s="837">
        <f t="shared" si="18"/>
        <v>350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2</v>
      </c>
      <c r="J3" s="564">
        <v>13</v>
      </c>
      <c r="K3" s="564"/>
      <c r="L3" s="563">
        <v>2</v>
      </c>
      <c r="M3" s="563">
        <v>2</v>
      </c>
      <c r="N3" s="565">
        <v>3</v>
      </c>
      <c r="O3" s="565">
        <v>4</v>
      </c>
      <c r="P3" s="565">
        <v>0.61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172.131147540984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9</v>
      </c>
      <c r="J4" s="567">
        <v>27</v>
      </c>
      <c r="K4" s="567"/>
      <c r="L4" s="566">
        <v>3</v>
      </c>
      <c r="M4" s="566">
        <v>13</v>
      </c>
      <c r="N4" s="568">
        <v>24</v>
      </c>
      <c r="O4" s="568">
        <v>31</v>
      </c>
      <c r="P4" s="568">
        <v>2.68</v>
      </c>
      <c r="Q4" s="586">
        <f t="shared" si="0"/>
        <v>36</v>
      </c>
      <c r="R4" s="567"/>
      <c r="S4" s="587">
        <f>Q4+R4</f>
        <v>36</v>
      </c>
      <c r="T4" s="588">
        <f>IF(P4&lt;&gt;0,S4/P4*7,"-")</f>
        <v>94.0298507462687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/>
      <c r="M7" s="566">
        <v>3</v>
      </c>
      <c r="N7" s="568">
        <v>3</v>
      </c>
      <c r="O7" s="568">
        <v>3</v>
      </c>
      <c r="P7" s="568">
        <v>0.36</v>
      </c>
      <c r="Q7" s="586">
        <f t="shared" si="0"/>
        <v>20</v>
      </c>
      <c r="R7" s="567"/>
      <c r="S7" s="587">
        <f t="shared" si="1"/>
        <v>20</v>
      </c>
      <c r="T7" s="588">
        <f t="shared" si="2"/>
        <v>388.888888888889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1</v>
      </c>
      <c r="P8" s="568">
        <v>0.02</v>
      </c>
      <c r="Q8" s="586">
        <f t="shared" si="0"/>
        <v>7</v>
      </c>
      <c r="R8" s="567"/>
      <c r="S8" s="587">
        <f t="shared" si="1"/>
        <v>7</v>
      </c>
      <c r="T8" s="588">
        <f t="shared" si="2"/>
        <v>2450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6</v>
      </c>
      <c r="J11" s="570">
        <v>24</v>
      </c>
      <c r="K11" s="570"/>
      <c r="L11" s="569"/>
      <c r="M11" s="569"/>
      <c r="N11" s="571">
        <v>4</v>
      </c>
      <c r="O11" s="571">
        <v>8</v>
      </c>
      <c r="P11" s="571">
        <v>0.26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807.692307692308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758.333333333333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1</v>
      </c>
      <c r="O18" s="568">
        <v>2</v>
      </c>
      <c r="P18" s="568">
        <v>0.14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500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/>
      <c r="M20" s="577">
        <v>3</v>
      </c>
      <c r="N20" s="579">
        <v>4</v>
      </c>
      <c r="O20" s="579">
        <v>5</v>
      </c>
      <c r="P20" s="579">
        <v>0.43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146.511627906977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8</v>
      </c>
      <c r="K22" s="567"/>
      <c r="L22" s="566"/>
      <c r="M22" s="566">
        <v>4</v>
      </c>
      <c r="N22" s="568">
        <v>6</v>
      </c>
      <c r="O22" s="568">
        <v>9</v>
      </c>
      <c r="P22" s="568">
        <v>0.63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144.444444444444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2</v>
      </c>
      <c r="J23" s="567">
        <v>31</v>
      </c>
      <c r="K23" s="567"/>
      <c r="L23" s="566">
        <v>1</v>
      </c>
      <c r="M23" s="566">
        <v>4</v>
      </c>
      <c r="N23" s="568">
        <v>7</v>
      </c>
      <c r="O23" s="568">
        <v>10</v>
      </c>
      <c r="P23" s="568">
        <v>0.83</v>
      </c>
      <c r="Q23" s="586">
        <f t="shared" si="0"/>
        <v>33</v>
      </c>
      <c r="R23" s="567"/>
      <c r="S23" s="587">
        <f t="shared" si="1"/>
        <v>33</v>
      </c>
      <c r="T23" s="588">
        <f t="shared" si="2"/>
        <v>278.313253012048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9</v>
      </c>
      <c r="P24" s="568">
        <v>0.53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422.641509433962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>
        <v>10</v>
      </c>
      <c r="L25" s="566"/>
      <c r="M25" s="566">
        <v>5</v>
      </c>
      <c r="N25" s="568">
        <v>11</v>
      </c>
      <c r="O25" s="568">
        <v>15</v>
      </c>
      <c r="P25" s="568">
        <v>0.97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187.628865979381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4</v>
      </c>
      <c r="J26" s="567">
        <v>23</v>
      </c>
      <c r="K26" s="567"/>
      <c r="L26" s="566"/>
      <c r="M26" s="566">
        <v>3</v>
      </c>
      <c r="N26" s="568">
        <v>7</v>
      </c>
      <c r="O26" s="568">
        <v>8</v>
      </c>
      <c r="P26" s="568">
        <v>0.58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325.862068965517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/>
      <c r="M27" s="569">
        <v>4</v>
      </c>
      <c r="N27" s="571">
        <v>12</v>
      </c>
      <c r="O27" s="571">
        <v>13</v>
      </c>
      <c r="P27" s="571">
        <v>0.9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147.777777777778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10</v>
      </c>
      <c r="K40" s="567"/>
      <c r="L40" s="566"/>
      <c r="M40" s="566">
        <v>2</v>
      </c>
      <c r="N40" s="568">
        <v>4</v>
      </c>
      <c r="O40" s="568">
        <v>5</v>
      </c>
      <c r="P40" s="568">
        <v>0.36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252.777777777778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0.39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17.9487179487179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9</v>
      </c>
      <c r="P48" s="571">
        <v>0.42</v>
      </c>
      <c r="Q48" s="589">
        <f t="shared" si="3"/>
        <v>14</v>
      </c>
      <c r="R48" s="570"/>
      <c r="S48" s="590">
        <f t="shared" si="4"/>
        <v>14</v>
      </c>
      <c r="T48" s="591">
        <f t="shared" si="5"/>
        <v>233.333333333333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/>
      <c r="N50" s="575">
        <v>4</v>
      </c>
      <c r="O50" s="575">
        <v>6</v>
      </c>
      <c r="P50" s="575">
        <v>0.23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517.391304347826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3</v>
      </c>
      <c r="J52" s="567"/>
      <c r="K52" s="567"/>
      <c r="L52" s="566">
        <v>1</v>
      </c>
      <c r="M52" s="566">
        <v>2</v>
      </c>
      <c r="N52" s="568">
        <v>2</v>
      </c>
      <c r="O52" s="568">
        <v>4</v>
      </c>
      <c r="P52" s="568">
        <v>0.42</v>
      </c>
      <c r="Q52" s="586">
        <f t="shared" si="3"/>
        <v>3</v>
      </c>
      <c r="R52" s="567"/>
      <c r="S52" s="587">
        <f t="shared" ref="S52:S57" si="6">Q52+R52</f>
        <v>3</v>
      </c>
      <c r="T52" s="588">
        <f t="shared" ref="T52:T57" si="7">IF(P52&lt;&gt;0,S52/P52*7,"-")</f>
        <v>50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3</v>
      </c>
      <c r="J55" s="567">
        <v>5</v>
      </c>
      <c r="K55" s="567"/>
      <c r="L55" s="566">
        <v>1</v>
      </c>
      <c r="M55" s="566">
        <v>3</v>
      </c>
      <c r="N55" s="568">
        <v>5</v>
      </c>
      <c r="O55" s="568">
        <v>5</v>
      </c>
      <c r="P55" s="568">
        <v>0.61</v>
      </c>
      <c r="Q55" s="586">
        <f t="shared" si="3"/>
        <v>8</v>
      </c>
      <c r="R55" s="567"/>
      <c r="S55" s="587">
        <f t="shared" si="6"/>
        <v>8</v>
      </c>
      <c r="T55" s="588">
        <f t="shared" si="7"/>
        <v>91.8032786885246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3</v>
      </c>
      <c r="J56" s="570">
        <v>15</v>
      </c>
      <c r="K56" s="570"/>
      <c r="L56" s="569">
        <v>1</v>
      </c>
      <c r="M56" s="569">
        <v>1</v>
      </c>
      <c r="N56" s="571">
        <v>3</v>
      </c>
      <c r="O56" s="571">
        <v>4</v>
      </c>
      <c r="P56" s="571">
        <v>0.39</v>
      </c>
      <c r="Q56" s="589">
        <f t="shared" si="3"/>
        <v>18</v>
      </c>
      <c r="R56" s="570"/>
      <c r="S56" s="590">
        <f t="shared" si="6"/>
        <v>18</v>
      </c>
      <c r="T56" s="591">
        <f t="shared" si="7"/>
        <v>323.076923076923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10</v>
      </c>
      <c r="K64" s="570"/>
      <c r="L64" s="569"/>
      <c r="M64" s="569">
        <v>1</v>
      </c>
      <c r="N64" s="571">
        <v>1</v>
      </c>
      <c r="O64" s="571">
        <v>3</v>
      </c>
      <c r="P64" s="571">
        <v>0.15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560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490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1866.66666666667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3</v>
      </c>
      <c r="J72" s="567"/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0.69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30.4347826086957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4</v>
      </c>
      <c r="J80" s="578">
        <v>6</v>
      </c>
      <c r="K80" s="578"/>
      <c r="L80" s="577"/>
      <c r="M80" s="577"/>
      <c r="N80" s="579">
        <v>4</v>
      </c>
      <c r="O80" s="579">
        <v>4</v>
      </c>
      <c r="P80" s="579">
        <v>0.2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350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181" activePane="bottomRight" state="frozen"/>
      <selection/>
      <selection pane="topRight"/>
      <selection pane="bottomLeft"/>
      <selection pane="bottomRight" activeCell="N187" sqref="N187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5</v>
      </c>
      <c r="M5" s="437"/>
      <c r="N5" s="62">
        <v>25</v>
      </c>
      <c r="O5" s="62"/>
      <c r="P5" s="438">
        <v>1</v>
      </c>
      <c r="Q5" s="438">
        <v>1</v>
      </c>
      <c r="R5" s="438">
        <v>3</v>
      </c>
      <c r="S5" s="438">
        <v>3</v>
      </c>
      <c r="T5" s="438">
        <v>0.37</v>
      </c>
      <c r="U5" s="452">
        <f t="shared" si="0"/>
        <v>30</v>
      </c>
      <c r="V5" s="82"/>
      <c r="W5" s="452">
        <f t="shared" si="1"/>
        <v>30</v>
      </c>
      <c r="X5" s="453">
        <f t="shared" si="2"/>
        <v>567.567567567568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3</v>
      </c>
      <c r="M6" s="437"/>
      <c r="N6" s="62">
        <v>12</v>
      </c>
      <c r="O6" s="62"/>
      <c r="P6" s="438">
        <v>1</v>
      </c>
      <c r="Q6" s="438">
        <v>6</v>
      </c>
      <c r="R6" s="438">
        <v>8</v>
      </c>
      <c r="S6" s="438">
        <v>9</v>
      </c>
      <c r="T6" s="438">
        <v>0.99</v>
      </c>
      <c r="U6" s="452">
        <f t="shared" si="0"/>
        <v>15</v>
      </c>
      <c r="V6" s="82"/>
      <c r="W6" s="452">
        <f t="shared" si="1"/>
        <v>15</v>
      </c>
      <c r="X6" s="453">
        <f t="shared" si="2"/>
        <v>106.060606060606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5</v>
      </c>
      <c r="M7" s="439"/>
      <c r="N7" s="65">
        <v>13</v>
      </c>
      <c r="O7" s="65"/>
      <c r="P7" s="440">
        <v>1</v>
      </c>
      <c r="Q7" s="440">
        <v>3</v>
      </c>
      <c r="R7" s="440">
        <v>8</v>
      </c>
      <c r="S7" s="440">
        <v>10</v>
      </c>
      <c r="T7" s="440">
        <v>0.8</v>
      </c>
      <c r="U7" s="454">
        <f t="shared" si="0"/>
        <v>18</v>
      </c>
      <c r="V7" s="84"/>
      <c r="W7" s="455">
        <f t="shared" si="1"/>
        <v>18</v>
      </c>
      <c r="X7" s="456">
        <f t="shared" si="2"/>
        <v>157.5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>
        <v>1</v>
      </c>
      <c r="Q11" s="440">
        <v>2</v>
      </c>
      <c r="R11" s="440">
        <v>6</v>
      </c>
      <c r="S11" s="440">
        <v>7</v>
      </c>
      <c r="T11" s="440">
        <v>0.61</v>
      </c>
      <c r="U11" s="454">
        <f t="shared" si="0"/>
        <v>17</v>
      </c>
      <c r="V11" s="84"/>
      <c r="W11" s="455">
        <f t="shared" si="1"/>
        <v>17</v>
      </c>
      <c r="X11" s="456">
        <f t="shared" si="2"/>
        <v>195.081967213115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0.54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272.222222222222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6</v>
      </c>
      <c r="M15" s="439"/>
      <c r="N15" s="65">
        <v>26</v>
      </c>
      <c r="O15" s="65"/>
      <c r="P15" s="440"/>
      <c r="Q15" s="440">
        <v>1</v>
      </c>
      <c r="R15" s="440">
        <v>6</v>
      </c>
      <c r="S15" s="440">
        <v>14</v>
      </c>
      <c r="T15" s="440">
        <v>0.5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448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7</v>
      </c>
      <c r="M16" s="441"/>
      <c r="N16" s="67">
        <v>2</v>
      </c>
      <c r="O16" s="67"/>
      <c r="P16" s="442">
        <v>3</v>
      </c>
      <c r="Q16" s="442">
        <v>16</v>
      </c>
      <c r="R16" s="442">
        <v>42</v>
      </c>
      <c r="S16" s="442">
        <v>64</v>
      </c>
      <c r="T16" s="442">
        <v>4.04</v>
      </c>
      <c r="U16" s="457">
        <f t="shared" si="0"/>
        <v>9</v>
      </c>
      <c r="V16" s="68"/>
      <c r="W16" s="458">
        <f t="shared" si="1"/>
        <v>9</v>
      </c>
      <c r="X16" s="459">
        <f t="shared" si="2"/>
        <v>15.5940594059406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11</v>
      </c>
      <c r="M17" s="437"/>
      <c r="N17" s="62">
        <v>19</v>
      </c>
      <c r="O17" s="62"/>
      <c r="P17" s="438">
        <v>4</v>
      </c>
      <c r="Q17" s="438">
        <v>15</v>
      </c>
      <c r="R17" s="438">
        <v>43</v>
      </c>
      <c r="S17" s="438">
        <v>69</v>
      </c>
      <c r="T17" s="438">
        <v>4.23</v>
      </c>
      <c r="U17" s="452">
        <f t="shared" si="0"/>
        <v>30</v>
      </c>
      <c r="V17" s="82"/>
      <c r="W17" s="452">
        <f t="shared" si="1"/>
        <v>30</v>
      </c>
      <c r="X17" s="453">
        <f t="shared" si="2"/>
        <v>49.645390070922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1</v>
      </c>
      <c r="M18" s="439"/>
      <c r="N18" s="65">
        <v>30</v>
      </c>
      <c r="O18" s="65">
        <v>251</v>
      </c>
      <c r="P18" s="440">
        <v>10</v>
      </c>
      <c r="Q18" s="440">
        <v>21</v>
      </c>
      <c r="R18" s="440">
        <v>40</v>
      </c>
      <c r="S18" s="440">
        <v>49</v>
      </c>
      <c r="T18" s="440">
        <v>5.13</v>
      </c>
      <c r="U18" s="454">
        <f t="shared" si="0"/>
        <v>282</v>
      </c>
      <c r="V18" s="84"/>
      <c r="W18" s="455">
        <f t="shared" si="1"/>
        <v>282</v>
      </c>
      <c r="X18" s="456">
        <f t="shared" si="2"/>
        <v>384.795321637427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2</v>
      </c>
      <c r="S23" s="442">
        <v>6</v>
      </c>
      <c r="T23" s="442">
        <v>0.23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2586.95652173913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8</v>
      </c>
      <c r="M24" s="437"/>
      <c r="N24" s="62">
        <v>170</v>
      </c>
      <c r="O24" s="62"/>
      <c r="P24" s="438">
        <v>4</v>
      </c>
      <c r="Q24" s="438">
        <v>11</v>
      </c>
      <c r="R24" s="438">
        <v>30</v>
      </c>
      <c r="S24" s="438">
        <v>42</v>
      </c>
      <c r="T24" s="438">
        <v>3.07</v>
      </c>
      <c r="U24" s="452">
        <f t="shared" si="0"/>
        <v>178</v>
      </c>
      <c r="V24" s="82"/>
      <c r="W24" s="452">
        <f t="shared" si="3"/>
        <v>178</v>
      </c>
      <c r="X24" s="453">
        <f t="shared" si="4"/>
        <v>405.86319218241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6</v>
      </c>
      <c r="M25" s="439"/>
      <c r="N25" s="65"/>
      <c r="O25" s="65">
        <v>150</v>
      </c>
      <c r="P25" s="440">
        <v>1</v>
      </c>
      <c r="Q25" s="440">
        <v>7</v>
      </c>
      <c r="R25" s="440">
        <v>25</v>
      </c>
      <c r="S25" s="440">
        <v>56</v>
      </c>
      <c r="T25" s="440">
        <v>2.39</v>
      </c>
      <c r="U25" s="454">
        <f t="shared" si="0"/>
        <v>156</v>
      </c>
      <c r="V25" s="84"/>
      <c r="W25" s="455">
        <f t="shared" si="3"/>
        <v>156</v>
      </c>
      <c r="X25" s="456">
        <f t="shared" si="4"/>
        <v>456.903765690377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3</v>
      </c>
      <c r="M28" s="443"/>
      <c r="N28" s="79">
        <v>15</v>
      </c>
      <c r="O28" s="79"/>
      <c r="P28" s="447"/>
      <c r="Q28" s="447">
        <v>2</v>
      </c>
      <c r="R28" s="447">
        <v>3</v>
      </c>
      <c r="S28" s="447">
        <v>4</v>
      </c>
      <c r="T28" s="444">
        <v>0.31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406.451612903226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3</v>
      </c>
      <c r="M33" s="439"/>
      <c r="N33" s="65">
        <v>10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1.03</v>
      </c>
      <c r="U33" s="84">
        <f t="shared" si="0"/>
        <v>13</v>
      </c>
      <c r="V33" s="84"/>
      <c r="W33" s="468">
        <f t="shared" si="3"/>
        <v>13</v>
      </c>
      <c r="X33" s="456">
        <f t="shared" si="4"/>
        <v>88.3495145631068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1</v>
      </c>
      <c r="M37" s="439"/>
      <c r="N37" s="65">
        <v>2</v>
      </c>
      <c r="O37" s="65"/>
      <c r="P37" s="448">
        <v>1</v>
      </c>
      <c r="Q37" s="448">
        <v>3</v>
      </c>
      <c r="R37" s="448">
        <v>3</v>
      </c>
      <c r="S37" s="448">
        <v>3</v>
      </c>
      <c r="T37" s="440">
        <v>0.86</v>
      </c>
      <c r="U37" s="84">
        <f t="shared" si="0"/>
        <v>3</v>
      </c>
      <c r="V37" s="84"/>
      <c r="W37" s="468">
        <f t="shared" si="3"/>
        <v>3</v>
      </c>
      <c r="X37" s="456">
        <f t="shared" si="4"/>
        <v>24.4186046511628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0.27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362.962962962963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9</v>
      </c>
      <c r="V41" s="68"/>
      <c r="W41" s="461">
        <f t="shared" si="3"/>
        <v>9</v>
      </c>
      <c r="X41" s="459">
        <f t="shared" si="4"/>
        <v>3150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6</v>
      </c>
      <c r="V43" s="82"/>
      <c r="W43" s="463">
        <f t="shared" si="3"/>
        <v>6</v>
      </c>
      <c r="X43" s="453">
        <f t="shared" si="4"/>
        <v>300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6</v>
      </c>
      <c r="M45" s="441"/>
      <c r="N45" s="67">
        <v>5</v>
      </c>
      <c r="O45" s="67"/>
      <c r="P45" s="445">
        <v>1</v>
      </c>
      <c r="Q45" s="445">
        <v>1</v>
      </c>
      <c r="R45" s="445">
        <v>2</v>
      </c>
      <c r="S45" s="445">
        <v>2</v>
      </c>
      <c r="T45" s="442">
        <v>0.32</v>
      </c>
      <c r="U45" s="68">
        <f t="shared" si="0"/>
        <v>11</v>
      </c>
      <c r="V45" s="68"/>
      <c r="W45" s="461">
        <f t="shared" si="3"/>
        <v>11</v>
      </c>
      <c r="X45" s="459">
        <f t="shared" si="4"/>
        <v>240.625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2</v>
      </c>
      <c r="R47" s="447">
        <v>5</v>
      </c>
      <c r="S47" s="447">
        <v>6</v>
      </c>
      <c r="T47" s="444">
        <v>0.41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7</v>
      </c>
      <c r="M48" s="439"/>
      <c r="N48" s="65"/>
      <c r="O48" s="65"/>
      <c r="P48" s="448">
        <v>1</v>
      </c>
      <c r="Q48" s="448">
        <v>1</v>
      </c>
      <c r="R48" s="448">
        <v>1</v>
      </c>
      <c r="S48" s="448">
        <v>1</v>
      </c>
      <c r="T48" s="440">
        <v>0.62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79.0322580645161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>
        <v>1</v>
      </c>
      <c r="M52" s="439"/>
      <c r="N52" s="65"/>
      <c r="O52" s="65"/>
      <c r="P52" s="448"/>
      <c r="Q52" s="448">
        <v>1</v>
      </c>
      <c r="R52" s="448">
        <v>5</v>
      </c>
      <c r="S52" s="448">
        <v>7</v>
      </c>
      <c r="T52" s="440">
        <v>0.35</v>
      </c>
      <c r="U52" s="84">
        <f t="shared" si="0"/>
        <v>1</v>
      </c>
      <c r="V52" s="84"/>
      <c r="W52" s="468">
        <f t="shared" si="3"/>
        <v>1</v>
      </c>
      <c r="X52" s="456">
        <f t="shared" si="4"/>
        <v>20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2100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12133.3333333333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7700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1</v>
      </c>
      <c r="R65" s="446">
        <v>4</v>
      </c>
      <c r="S65" s="446">
        <v>6</v>
      </c>
      <c r="T65" s="438">
        <v>0.45</v>
      </c>
      <c r="U65" s="62">
        <f t="shared" si="0"/>
        <v>9</v>
      </c>
      <c r="V65" s="82"/>
      <c r="W65" s="62">
        <f t="shared" si="5"/>
        <v>9</v>
      </c>
      <c r="X65" s="453">
        <f t="shared" si="6"/>
        <v>140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8750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1</v>
      </c>
      <c r="R72" s="438">
        <v>4</v>
      </c>
      <c r="S72" s="438">
        <v>5</v>
      </c>
      <c r="T72" s="438">
        <v>0.29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434.48275862069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6</v>
      </c>
      <c r="O73" s="62">
        <v>15</v>
      </c>
      <c r="P73" s="438"/>
      <c r="Q73" s="438">
        <v>4</v>
      </c>
      <c r="R73" s="438">
        <v>8</v>
      </c>
      <c r="S73" s="438">
        <v>12</v>
      </c>
      <c r="T73" s="438">
        <v>0.75</v>
      </c>
      <c r="U73" s="452">
        <f t="shared" si="11"/>
        <v>26</v>
      </c>
      <c r="V73" s="82"/>
      <c r="W73" s="452">
        <f t="shared" si="5"/>
        <v>26</v>
      </c>
      <c r="X73" s="453">
        <f t="shared" si="6"/>
        <v>242.666666666667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6</v>
      </c>
      <c r="M74" s="439"/>
      <c r="N74" s="65">
        <v>7</v>
      </c>
      <c r="O74" s="65">
        <v>10</v>
      </c>
      <c r="P74" s="440"/>
      <c r="Q74" s="440">
        <v>1</v>
      </c>
      <c r="R74" s="440">
        <v>5</v>
      </c>
      <c r="S74" s="440">
        <v>17</v>
      </c>
      <c r="T74" s="440">
        <v>0.51</v>
      </c>
      <c r="U74" s="454">
        <f t="shared" si="11"/>
        <v>23</v>
      </c>
      <c r="V74" s="84"/>
      <c r="W74" s="455">
        <f t="shared" si="5"/>
        <v>23</v>
      </c>
      <c r="X74" s="456">
        <f t="shared" si="6"/>
        <v>315.686274509804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641.666666666667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1</v>
      </c>
      <c r="S83" s="481">
        <v>2</v>
      </c>
      <c r="T83" s="481">
        <v>0.07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1400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7</v>
      </c>
      <c r="T85" s="483">
        <v>0.11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15</v>
      </c>
      <c r="T86" s="485">
        <v>0.23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7</v>
      </c>
      <c r="M88" s="437"/>
      <c r="N88" s="62">
        <v>85</v>
      </c>
      <c r="O88" s="62"/>
      <c r="P88" s="482">
        <v>1</v>
      </c>
      <c r="Q88" s="482">
        <v>7</v>
      </c>
      <c r="R88" s="482">
        <v>17</v>
      </c>
      <c r="S88" s="482">
        <v>37</v>
      </c>
      <c r="T88" s="482">
        <v>2.16</v>
      </c>
      <c r="U88" s="452">
        <f t="shared" si="11"/>
        <v>92</v>
      </c>
      <c r="V88" s="82"/>
      <c r="W88" s="452">
        <f t="shared" ref="W88:W95" si="13">U88+V88</f>
        <v>92</v>
      </c>
      <c r="X88" s="453">
        <f t="shared" si="12"/>
        <v>298.148148148148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5</v>
      </c>
      <c r="R89" s="485">
        <v>10</v>
      </c>
      <c r="S89" s="485">
        <v>21</v>
      </c>
      <c r="T89" s="485">
        <v>1.18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759.322033898305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4</v>
      </c>
      <c r="S96" s="448">
        <v>8</v>
      </c>
      <c r="T96" s="440">
        <v>0.26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403.846153846154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1</v>
      </c>
      <c r="R114" s="448">
        <v>2</v>
      </c>
      <c r="S114" s="448">
        <v>2</v>
      </c>
      <c r="T114" s="440">
        <v>0.17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82.3529411764706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2</v>
      </c>
      <c r="T117" s="440">
        <v>0.03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2800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408.333333333333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4</v>
      </c>
      <c r="M132" s="439"/>
      <c r="N132" s="65">
        <v>15</v>
      </c>
      <c r="O132" s="65"/>
      <c r="P132" s="440"/>
      <c r="Q132" s="440">
        <v>3</v>
      </c>
      <c r="R132" s="440">
        <v>3</v>
      </c>
      <c r="S132" s="440">
        <v>3</v>
      </c>
      <c r="T132" s="440">
        <v>0.36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369.444444444444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490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/>
      <c r="R142" s="438">
        <v>4</v>
      </c>
      <c r="S142" s="438">
        <v>4</v>
      </c>
      <c r="T142" s="438">
        <v>0.2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140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1</v>
      </c>
      <c r="M143" s="437"/>
      <c r="N143" s="62">
        <v>2</v>
      </c>
      <c r="O143" s="62"/>
      <c r="P143" s="438">
        <v>1</v>
      </c>
      <c r="Q143" s="438">
        <v>1</v>
      </c>
      <c r="R143" s="438">
        <v>2</v>
      </c>
      <c r="S143" s="438">
        <v>2</v>
      </c>
      <c r="T143" s="438">
        <v>0.32</v>
      </c>
      <c r="U143" s="452">
        <f t="shared" si="16"/>
        <v>3</v>
      </c>
      <c r="V143" s="82"/>
      <c r="W143" s="452">
        <f t="shared" si="19"/>
        <v>3</v>
      </c>
      <c r="X143" s="453">
        <f t="shared" si="20"/>
        <v>65.625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1820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3080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3150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1</v>
      </c>
      <c r="R169" s="438">
        <v>3</v>
      </c>
      <c r="S169" s="438">
        <v>3</v>
      </c>
      <c r="T169" s="438">
        <v>0.22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95.4545454545455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3</v>
      </c>
      <c r="M187" s="495"/>
      <c r="N187" s="275"/>
      <c r="O187" s="275">
        <v>10</v>
      </c>
      <c r="P187" s="496">
        <v>5</v>
      </c>
      <c r="Q187" s="496">
        <v>11</v>
      </c>
      <c r="R187" s="496">
        <v>17</v>
      </c>
      <c r="S187" s="496">
        <v>19</v>
      </c>
      <c r="T187" s="497">
        <v>2.41</v>
      </c>
      <c r="U187" s="498">
        <f t="shared" si="21"/>
        <v>13</v>
      </c>
      <c r="V187" s="498"/>
      <c r="W187" s="500">
        <f t="shared" si="19"/>
        <v>13</v>
      </c>
      <c r="X187" s="499">
        <f t="shared" si="20"/>
        <v>37.7593360995851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4</v>
      </c>
      <c r="M188" s="495"/>
      <c r="N188" s="275"/>
      <c r="O188" s="275">
        <v>8</v>
      </c>
      <c r="P188" s="496">
        <v>2</v>
      </c>
      <c r="Q188" s="496">
        <v>6</v>
      </c>
      <c r="R188" s="496">
        <v>7</v>
      </c>
      <c r="S188" s="496">
        <v>7</v>
      </c>
      <c r="T188" s="497">
        <v>1.07</v>
      </c>
      <c r="U188" s="498">
        <f t="shared" si="21"/>
        <v>12</v>
      </c>
      <c r="V188" s="498"/>
      <c r="W188" s="500">
        <f t="shared" si="19"/>
        <v>12</v>
      </c>
      <c r="X188" s="499">
        <f t="shared" si="20"/>
        <v>78.5046728971963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1</v>
      </c>
      <c r="M189" s="495"/>
      <c r="N189" s="275">
        <v>3</v>
      </c>
      <c r="O189" s="275"/>
      <c r="P189" s="496">
        <v>2</v>
      </c>
      <c r="Q189" s="496">
        <v>2</v>
      </c>
      <c r="R189" s="496">
        <v>3</v>
      </c>
      <c r="S189" s="496">
        <v>3</v>
      </c>
      <c r="T189" s="497">
        <v>0.94</v>
      </c>
      <c r="U189" s="498">
        <f t="shared" si="21"/>
        <v>4</v>
      </c>
      <c r="V189" s="498"/>
      <c r="W189" s="500">
        <f t="shared" si="19"/>
        <v>4</v>
      </c>
      <c r="X189" s="499">
        <f t="shared" si="20"/>
        <v>29.7872340425532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10</v>
      </c>
      <c r="K13" s="33"/>
      <c r="L13" s="33"/>
      <c r="M13" s="33">
        <v>1</v>
      </c>
      <c r="N13" s="33">
        <v>1</v>
      </c>
      <c r="O13" s="33">
        <v>2</v>
      </c>
      <c r="P13" s="33">
        <v>5</v>
      </c>
      <c r="Q13" s="43">
        <v>0.37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24</v>
      </c>
      <c r="K16" s="39"/>
      <c r="L16" s="39"/>
      <c r="M16" s="39">
        <v>1</v>
      </c>
      <c r="N16" s="39">
        <v>1</v>
      </c>
      <c r="O16" s="39">
        <v>3</v>
      </c>
      <c r="P16" s="39">
        <v>3</v>
      </c>
      <c r="Q16" s="48">
        <v>0.72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8</v>
      </c>
      <c r="P20" s="332">
        <v>10</v>
      </c>
      <c r="Q20" s="349">
        <v>0.65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0.34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/>
      <c r="N25" s="39">
        <v>3</v>
      </c>
      <c r="O25" s="39">
        <v>4</v>
      </c>
      <c r="P25" s="39">
        <v>6</v>
      </c>
      <c r="Q25" s="48">
        <v>0.44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/>
      <c r="N28" s="33">
        <v>3</v>
      </c>
      <c r="O28" s="33">
        <v>9</v>
      </c>
      <c r="P28" s="33">
        <v>11</v>
      </c>
      <c r="Q28" s="43">
        <v>0.7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63</v>
      </c>
      <c r="K29" s="33"/>
      <c r="L29" s="33"/>
      <c r="M29" s="33">
        <v>2</v>
      </c>
      <c r="N29" s="33">
        <v>6</v>
      </c>
      <c r="O29" s="33">
        <v>10</v>
      </c>
      <c r="P29" s="33">
        <v>13</v>
      </c>
      <c r="Q29" s="43">
        <v>1.27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1960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2</v>
      </c>
      <c r="Q60" s="357">
        <v>0.14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10050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2</v>
      </c>
      <c r="P71" s="39">
        <v>2</v>
      </c>
      <c r="Q71" s="48">
        <v>0.17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95</v>
      </c>
      <c r="K76" s="329"/>
      <c r="L76" s="329"/>
      <c r="M76" s="329"/>
      <c r="N76" s="329"/>
      <c r="O76" s="329">
        <v>3</v>
      </c>
      <c r="P76" s="329">
        <v>3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4</v>
      </c>
      <c r="Q81" s="43">
        <v>0.06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10266.6666666667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0.47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640.425531914894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16</v>
      </c>
      <c r="J108" s="337"/>
      <c r="K108" s="338">
        <v>15</v>
      </c>
      <c r="L108" s="338"/>
      <c r="M108" s="338">
        <v>6</v>
      </c>
      <c r="N108" s="338">
        <v>10</v>
      </c>
      <c r="O108" s="338">
        <v>23</v>
      </c>
      <c r="P108" s="338">
        <v>39</v>
      </c>
      <c r="Q108" s="357">
        <v>3.71</v>
      </c>
      <c r="R108" s="358">
        <f>IF($A$1="补货",IF(V108="FBA",I108,0)+K108+L108,IF(V108="FBA",I108,J108))</f>
        <v>31</v>
      </c>
      <c r="S108" s="359"/>
      <c r="T108" s="359">
        <f t="shared" si="4"/>
        <v>31</v>
      </c>
      <c r="U108" s="338">
        <f t="shared" si="5"/>
        <v>58.4905660377358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875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7</v>
      </c>
      <c r="J124" s="328"/>
      <c r="K124" s="329">
        <v>9</v>
      </c>
      <c r="L124" s="329"/>
      <c r="M124" s="329">
        <v>1</v>
      </c>
      <c r="N124" s="329">
        <v>8</v>
      </c>
      <c r="O124" s="329">
        <v>9</v>
      </c>
      <c r="P124" s="329">
        <v>12</v>
      </c>
      <c r="Q124" s="344">
        <v>1.21</v>
      </c>
      <c r="R124" s="345">
        <f>IF($A$1="补货",IF(V124="FBA",I124,0)+K124+L124,IF(V124="FBA",I124,J124))</f>
        <v>16</v>
      </c>
      <c r="S124" s="346"/>
      <c r="T124" s="346">
        <f t="shared" si="4"/>
        <v>16</v>
      </c>
      <c r="U124" s="329">
        <f t="shared" si="5"/>
        <v>92.5619834710744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7</v>
      </c>
      <c r="J125" s="32"/>
      <c r="K125" s="33">
        <v>-16</v>
      </c>
      <c r="L125" s="33"/>
      <c r="M125" s="33">
        <v>2</v>
      </c>
      <c r="N125" s="33">
        <v>8</v>
      </c>
      <c r="O125" s="33">
        <v>13</v>
      </c>
      <c r="P125" s="33">
        <v>20</v>
      </c>
      <c r="Q125" s="43">
        <v>1.63</v>
      </c>
      <c r="R125" s="44">
        <f>IF($A$1="补货",IF(V125="FBA",I125,0)+K125+L125,IF(V125="FBA",I125,J125))</f>
        <v>-9</v>
      </c>
      <c r="S125" s="45"/>
      <c r="T125" s="45">
        <f t="shared" si="4"/>
        <v>-9</v>
      </c>
      <c r="U125" s="33">
        <f t="shared" si="5"/>
        <v>-38.6503067484663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9</v>
      </c>
      <c r="P126" s="33">
        <v>15</v>
      </c>
      <c r="Q126" s="43">
        <v>0.76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875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7</v>
      </c>
      <c r="J127" s="38"/>
      <c r="K127" s="39">
        <v>163</v>
      </c>
      <c r="L127" s="39"/>
      <c r="M127" s="39">
        <v>1</v>
      </c>
      <c r="N127" s="39">
        <v>8</v>
      </c>
      <c r="O127" s="39">
        <v>21</v>
      </c>
      <c r="P127" s="39">
        <v>30</v>
      </c>
      <c r="Q127" s="48">
        <v>2.26</v>
      </c>
      <c r="R127" s="348">
        <f>IF($A$1="补货",IF(V127="FBA",I127,0)+K127+L127,IF(V127="FBA",I127,J127))</f>
        <v>170</v>
      </c>
      <c r="S127" s="50"/>
      <c r="T127" s="50">
        <f t="shared" si="4"/>
        <v>170</v>
      </c>
      <c r="U127" s="39">
        <f t="shared" si="5"/>
        <v>526.548672566372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>
        <f t="shared" ref="U128:U145" si="7">IF(Q128&gt;0,T128/Q128*7,"-")</f>
        <v>1708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21</v>
      </c>
      <c r="J129" s="32"/>
      <c r="K129" s="33">
        <v>50</v>
      </c>
      <c r="L129" s="33"/>
      <c r="M129" s="33">
        <v>3</v>
      </c>
      <c r="N129" s="33">
        <v>8</v>
      </c>
      <c r="O129" s="33">
        <v>12</v>
      </c>
      <c r="P129" s="33">
        <v>23</v>
      </c>
      <c r="Q129" s="43">
        <v>2.14</v>
      </c>
      <c r="R129" s="44">
        <f>IF($A$1="补货",IF(V129="FBA",I129,0)+K129+L129,IF(V129="FBA",I129,J129))</f>
        <v>71</v>
      </c>
      <c r="S129" s="45"/>
      <c r="T129" s="45">
        <f t="shared" si="6"/>
        <v>71</v>
      </c>
      <c r="U129" s="33">
        <f t="shared" si="7"/>
        <v>232.242990654206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34</v>
      </c>
      <c r="J130" s="32"/>
      <c r="K130" s="33">
        <v>165</v>
      </c>
      <c r="L130" s="33"/>
      <c r="M130" s="33">
        <v>6</v>
      </c>
      <c r="N130" s="33">
        <v>23</v>
      </c>
      <c r="O130" s="33">
        <v>57</v>
      </c>
      <c r="P130" s="33">
        <v>83</v>
      </c>
      <c r="Q130" s="43">
        <v>6.15</v>
      </c>
      <c r="R130" s="44">
        <f>IF($A$1="补货",IF(V130="FBA",I130,0)+K130+L130,IF(V130="FBA",I130,J130))</f>
        <v>199</v>
      </c>
      <c r="S130" s="45"/>
      <c r="T130" s="45">
        <f t="shared" si="6"/>
        <v>199</v>
      </c>
      <c r="U130" s="33">
        <f t="shared" si="7"/>
        <v>226.50406504065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25</v>
      </c>
      <c r="J131" s="32"/>
      <c r="K131" s="33">
        <v>75</v>
      </c>
      <c r="L131" s="33"/>
      <c r="M131" s="33">
        <v>3</v>
      </c>
      <c r="N131" s="33">
        <v>25</v>
      </c>
      <c r="O131" s="33">
        <v>44</v>
      </c>
      <c r="P131" s="33">
        <v>50</v>
      </c>
      <c r="Q131" s="43">
        <v>4.52</v>
      </c>
      <c r="R131" s="44">
        <f>IF($A$1="补货",IF(V131="FBA",I131,0)+K131+L131,IF(V131="FBA",I131,J131))</f>
        <v>100</v>
      </c>
      <c r="S131" s="45"/>
      <c r="T131" s="45">
        <f t="shared" si="6"/>
        <v>100</v>
      </c>
      <c r="U131" s="33">
        <f t="shared" si="7"/>
        <v>154.867256637168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13</v>
      </c>
      <c r="J132" s="32"/>
      <c r="K132" s="33">
        <v>120</v>
      </c>
      <c r="L132" s="33"/>
      <c r="M132" s="33">
        <v>2</v>
      </c>
      <c r="N132" s="33">
        <v>4</v>
      </c>
      <c r="O132" s="33">
        <v>12</v>
      </c>
      <c r="P132" s="33">
        <v>19</v>
      </c>
      <c r="Q132" s="43">
        <v>1.3</v>
      </c>
      <c r="R132" s="44">
        <f>IF($A$1="补货",IF(V132="FBA",I132,0)+K132+L132,IF(V132="FBA",I132,J132))</f>
        <v>133</v>
      </c>
      <c r="S132" s="45"/>
      <c r="T132" s="45">
        <f t="shared" si="6"/>
        <v>133</v>
      </c>
      <c r="U132" s="33">
        <f t="shared" si="7"/>
        <v>716.153846153846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8</v>
      </c>
      <c r="J133" s="35"/>
      <c r="K133" s="36">
        <v>62</v>
      </c>
      <c r="L133" s="36"/>
      <c r="M133" s="36">
        <v>1</v>
      </c>
      <c r="N133" s="36">
        <v>9</v>
      </c>
      <c r="O133" s="36">
        <v>14</v>
      </c>
      <c r="P133" s="36">
        <v>21</v>
      </c>
      <c r="Q133" s="341">
        <v>1.6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306.25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>
        <v>10</v>
      </c>
      <c r="J134" s="32"/>
      <c r="K134" s="33"/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10</v>
      </c>
      <c r="S134" s="45"/>
      <c r="T134" s="45">
        <f t="shared" si="6"/>
        <v>10</v>
      </c>
      <c r="U134" s="33">
        <f t="shared" si="7"/>
        <v>437.5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>
        <v>10</v>
      </c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10</v>
      </c>
      <c r="S135" s="343"/>
      <c r="T135" s="343">
        <f t="shared" si="6"/>
        <v>10</v>
      </c>
      <c r="U135" s="36" t="str">
        <f t="shared" si="7"/>
        <v>-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30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>
        <v>5</v>
      </c>
      <c r="J139" s="32"/>
      <c r="K139" s="33">
        <v>15</v>
      </c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20</v>
      </c>
      <c r="S139" s="45"/>
      <c r="T139" s="45">
        <f t="shared" si="6"/>
        <v>20</v>
      </c>
      <c r="U139" s="33" t="str">
        <f t="shared" si="7"/>
        <v>-</v>
      </c>
      <c r="V139" s="46" t="s">
        <v>30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>
        <v>1</v>
      </c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1</v>
      </c>
      <c r="S140" s="45"/>
      <c r="T140" s="45">
        <f t="shared" si="6"/>
        <v>1</v>
      </c>
      <c r="U140" s="33" t="str">
        <f t="shared" si="7"/>
        <v>-</v>
      </c>
      <c r="V140" s="46" t="s">
        <v>30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30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247.058823529412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291.666666666667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0.39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/>
      <c r="O164" s="36">
        <v>1</v>
      </c>
      <c r="P164" s="36">
        <v>1</v>
      </c>
      <c r="Q164" s="341">
        <v>0.05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2100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3</v>
      </c>
      <c r="K167" s="36">
        <v>20</v>
      </c>
      <c r="L167" s="36"/>
      <c r="M167" s="36">
        <v>1</v>
      </c>
      <c r="N167" s="36">
        <v>1</v>
      </c>
      <c r="O167" s="36">
        <v>1</v>
      </c>
      <c r="P167" s="36">
        <v>2</v>
      </c>
      <c r="Q167" s="341">
        <v>0.64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218.75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9</v>
      </c>
      <c r="K183" s="338"/>
      <c r="L183" s="338"/>
      <c r="M183" s="338">
        <v>1</v>
      </c>
      <c r="N183" s="338">
        <v>3</v>
      </c>
      <c r="O183" s="338">
        <v>6</v>
      </c>
      <c r="P183" s="338">
        <v>6</v>
      </c>
      <c r="Q183" s="357">
        <v>1.01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0.64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3</v>
      </c>
      <c r="O198" s="407">
        <v>4</v>
      </c>
      <c r="P198" s="407">
        <v>7</v>
      </c>
      <c r="Q198" s="409">
        <v>0.61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172.131147540984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2022-05-27T05:15:20Z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